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55" windowWidth="15480" windowHeight="7155" firstSheet="3" activeTab="8"/>
  </bookViews>
  <sheets>
    <sheet name="CĐ Điện K16 " sheetId="1" r:id="rId1"/>
    <sheet name="TC ĐIỆN 16" sheetId="2" r:id="rId2"/>
    <sheet name="ĐIỆN 17A L2" sheetId="3" r:id="rId3"/>
    <sheet name="-ĐIỆN 17B L2" sheetId="4" r:id="rId4"/>
    <sheet name="CĐL 17 L2" sheetId="5" r:id="rId5"/>
    <sheet name="TC VHSCTBL 18 L2 " sheetId="6" r:id="rId6"/>
    <sheet name="TC điện K18 3N L2" sheetId="7" r:id="rId7"/>
    <sheet name="CĐ điện K18 L2" sheetId="8" r:id="rId8"/>
    <sheet name="tổng hợp HK1" sheetId="9" r:id="rId9"/>
  </sheets>
  <externalReferences>
    <externalReference r:id="rId12"/>
  </externalReferences>
  <definedNames/>
  <calcPr fullCalcOnLoad="1"/>
</workbook>
</file>

<file path=xl/comments9.xml><?xml version="1.0" encoding="utf-8"?>
<comments xmlns="http://schemas.openxmlformats.org/spreadsheetml/2006/main">
  <authors>
    <author>Admin</author>
  </authors>
  <commentList>
    <comment ref="M15" authorId="0">
      <text>
        <r>
          <rPr>
            <b/>
            <sz val="9"/>
            <rFont val="Tahoma"/>
            <family val="2"/>
          </rPr>
          <t>Admin:</t>
        </r>
        <r>
          <rPr>
            <sz val="9"/>
            <rFont val="Tahoma"/>
            <family val="2"/>
          </rPr>
          <t xml:space="preserve">
phụ trách xưởng</t>
        </r>
      </text>
    </comment>
    <comment ref="V35" authorId="0">
      <text>
        <r>
          <rPr>
            <b/>
            <sz val="9"/>
            <rFont val="Tahoma"/>
            <family val="2"/>
          </rPr>
          <t>Admin:</t>
        </r>
        <r>
          <rPr>
            <sz val="9"/>
            <rFont val="Tahoma"/>
            <family val="2"/>
          </rPr>
          <t xml:space="preserve">
Học CCCT 12 tuần</t>
        </r>
      </text>
    </comment>
  </commentList>
</comments>
</file>

<file path=xl/sharedStrings.xml><?xml version="1.0" encoding="utf-8"?>
<sst xmlns="http://schemas.openxmlformats.org/spreadsheetml/2006/main" count="1075" uniqueCount="370">
  <si>
    <t>TRƯỜNG CAO ĐẲNG NGHỀ PHÚ YÊN</t>
  </si>
  <si>
    <t>Lớp</t>
  </si>
  <si>
    <t>Tháng</t>
  </si>
  <si>
    <t>Tháng 10</t>
  </si>
  <si>
    <t>Tháng 11</t>
  </si>
  <si>
    <t>Tháng 12</t>
  </si>
  <si>
    <t>Tháng 01/2017</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</si>
  <si>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</si>
  <si>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</si>
  <si>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</si>
  <si>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</si>
  <si>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</si>
  <si>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</si>
  <si>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</si>
  <si>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</si>
  <si>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</si>
  <si>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</si>
  <si>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</si>
  <si>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</si>
  <si>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</si>
  <si>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</si>
  <si>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</si>
  <si>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</si>
  <si>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</si>
  <si>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</si>
  <si>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</si>
  <si>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</si>
  <si>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</si>
  <si>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</si>
  <si>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</si>
  <si>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</si>
  <si>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</si>
  <si>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</si>
  <si>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</si>
  <si>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</si>
  <si>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</si>
  <si>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</si>
  <si>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</si>
  <si>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</si>
  <si>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</si>
  <si>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Áp dụng từ ngày  3  tháng 9 năm 2018</t>
  </si>
  <si>
    <t>Tháng 9</t>
  </si>
  <si>
    <t>Tháng 8</t>
  </si>
  <si>
    <t>13-18/8</t>
  </si>
  <si>
    <t>20-25/8</t>
  </si>
  <si>
    <t>27/8-1/9</t>
  </si>
  <si>
    <t>HÓA 4H (32H), C.TRÂM (P.202)</t>
  </si>
  <si>
    <t>LÝ 4H (32H), T.LÁI (P.202)</t>
  </si>
  <si>
    <t>TOÁN 4H (48H), C.THÚY (P.202)</t>
  </si>
  <si>
    <t>SINH 4H (16H), T.HUỲNH (P.202)</t>
  </si>
  <si>
    <t>HÓA 4H (32H), C.TRÂM (P.207)</t>
  </si>
  <si>
    <t>TOÁN 4H (48H), T.PHONG (P.207)</t>
  </si>
  <si>
    <t>VĂN 4H (45H), C.TƯỞNG (P.207)</t>
  </si>
  <si>
    <t>VĂN 4H (45H), C.TÂM (P.202)</t>
  </si>
  <si>
    <t>HÓA 4H (32H), C.TRÂM (P.208)</t>
  </si>
  <si>
    <t>VĂN 4H (47H), C.TÂM (P.208)</t>
  </si>
  <si>
    <t>TOÁN 4H (98H), C. ÁNH (P.208)</t>
  </si>
  <si>
    <t>HÓA 4H (32H), C.TRÂM (P.203)</t>
  </si>
  <si>
    <t>VĂN 4H (90H), C.TÂM (P.203)</t>
  </si>
  <si>
    <t>HÓA 4H (32H), C.TRÂM (P.101)</t>
  </si>
  <si>
    <t>VĂN 4H (120H), C.TRÚC (P.101)</t>
  </si>
  <si>
    <t>SINH 4H (16H), T.HUỲNH (P.207)</t>
  </si>
  <si>
    <t>LÝ 4H (32H), C TRÀ (P.208)</t>
  </si>
  <si>
    <t>LÝ 4H (32H), C TRÀ (P.101)</t>
  </si>
  <si>
    <t>LÝ 4H (32H), C.MI (P.207)</t>
  </si>
  <si>
    <t>LÝ 4H (32H), C.MI (P.203)</t>
  </si>
  <si>
    <t>TOÁN 4H (64H), C.HUỆ (P.203)</t>
  </si>
  <si>
    <t>TOÁN 4H (64H), C.UYÊN (P.101)</t>
  </si>
  <si>
    <t xml:space="preserve">BẢNG TỔNG HỢP KHỐI LƯỢNG GIẢNG DẠY </t>
  </si>
  <si>
    <t>STT</t>
  </si>
  <si>
    <t>Tên cán bộ/Giáo viên</t>
  </si>
  <si>
    <t>Phân công giảng dạy</t>
  </si>
  <si>
    <t xml:space="preserve">LỚP: TC ĐIỆN 18-3N </t>
  </si>
  <si>
    <t>THỜI KHÓA BIỂU   (HK1 - NH 2018-2019)</t>
  </si>
  <si>
    <t xml:space="preserve">Nghỉ </t>
  </si>
  <si>
    <t xml:space="preserve">Khoa Điện- Điện tử </t>
  </si>
  <si>
    <t>Đặng Thế Gòn</t>
  </si>
  <si>
    <t>Cơ sở kỹ thuật lạnh 3g ( 45g)  Thầy Danh  - Xưởng Điện Lạnh</t>
  </si>
  <si>
    <t xml:space="preserve">LỚP: CĐ ĐIỆN 18-3N </t>
  </si>
  <si>
    <t>Anh văn P206</t>
  </si>
  <si>
    <t>Áp dụng từ ngày 20 tháng 8 năm 2018</t>
  </si>
  <si>
    <t>Anh văn 4g (60g) - Cô Nhi - P101</t>
  </si>
  <si>
    <t>Chính trị 4g  (30g)- Cô Hà P 203</t>
  </si>
  <si>
    <t>Pháp luật 4g  (15g)- Thầy Hùng P 203</t>
  </si>
  <si>
    <t xml:space="preserve">Cung cấp điện </t>
  </si>
  <si>
    <t xml:space="preserve">TT sản xuất  240g - Thầy Vĩnh  -  Xưởng điện Trường CĐN Phú Yên  </t>
  </si>
  <si>
    <t>LỚP: TC Điện Công nghiệp  17-3N A</t>
  </si>
  <si>
    <t>LỚP: TC Điện Công nghiệp  17-3N B</t>
  </si>
  <si>
    <t>LỚP: TC Điện Công nghiệp  16-3N A</t>
  </si>
  <si>
    <t xml:space="preserve">LỚP: CĐ Điện Công nghiệp  16-3N </t>
  </si>
  <si>
    <t xml:space="preserve">KHOA ĐiỆN - ĐiỆN TỬ </t>
  </si>
  <si>
    <t>THỜI KHÓA BIỂU KHOA ĐiỆN - ĐiỆN TỬ   (HK1 - NH 2018-2019)</t>
  </si>
  <si>
    <t xml:space="preserve">Toán </t>
  </si>
  <si>
    <t xml:space="preserve">Hóa </t>
  </si>
  <si>
    <t xml:space="preserve">NGHỈ </t>
  </si>
  <si>
    <t>An toàn điện- 4g- ( 30g) Thầy Vĩnh- Xưởng Điện</t>
  </si>
  <si>
    <t xml:space="preserve">Lý </t>
  </si>
  <si>
    <t>Mạch điện 4g- ( 45g) Cô An - Xưởng Điện</t>
  </si>
  <si>
    <t xml:space="preserve">Văn </t>
  </si>
  <si>
    <t xml:space="preserve">Sử </t>
  </si>
  <si>
    <t>Sinh</t>
  </si>
  <si>
    <t xml:space="preserve">Điện tử cơ bản 8g ( 60g) . Thầy Anh -  Xưởng Điện </t>
  </si>
  <si>
    <t xml:space="preserve">Địa </t>
  </si>
  <si>
    <t xml:space="preserve">An toàn điện </t>
  </si>
  <si>
    <t xml:space="preserve">Thiết bị điện gia dụng ( 8 giờ) 120 giờ  - Thầy  Đăng-   Xưởng Điện </t>
  </si>
  <si>
    <t xml:space="preserve">TB điện gia dụng </t>
  </si>
  <si>
    <t>GDQP ( Học sau) 29/12)</t>
  </si>
  <si>
    <t xml:space="preserve">Khí cụ điện </t>
  </si>
  <si>
    <t xml:space="preserve">Điện tử CB </t>
  </si>
  <si>
    <t xml:space="preserve">Mạch điện </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</si>
  <si>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</si>
  <si>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 xml:space="preserve">Tổng cộng </t>
  </si>
  <si>
    <t>Ngày 28 tháng 08 năm 2018</t>
  </si>
  <si>
    <t>Số giờ TB/HK</t>
  </si>
  <si>
    <t xml:space="preserve">Kỹ thuật điện tử </t>
  </si>
  <si>
    <t xml:space="preserve">Trang bị điện hệ thống lạnh </t>
  </si>
  <si>
    <t>An toàn lao động Điện - Lạnh</t>
  </si>
  <si>
    <t xml:space="preserve">Kỹ thuật điện </t>
  </si>
  <si>
    <t xml:space="preserve">Cơ sở kỹ thuật lạnh </t>
  </si>
  <si>
    <t xml:space="preserve">Vẽ kỹ thuật </t>
  </si>
  <si>
    <t xml:space="preserve">Đo lường Điện lạnh  </t>
  </si>
  <si>
    <t>GD QP</t>
  </si>
  <si>
    <t xml:space="preserve">LỚP: TC VHSCTBL-3N </t>
  </si>
  <si>
    <t>An toàn lao động Điện - Lạnh  4g ( 30g)  Thầy Danh  - Xưởng Điện Lạnh</t>
  </si>
  <si>
    <t xml:space="preserve">Kỹ thuật điện 4g ( 30g) Cô An - Xưởng Điện </t>
  </si>
  <si>
    <t xml:space="preserve">Vẽ kỹ thuật 4g ( 30g) Cô An - Xưởng Điện </t>
  </si>
  <si>
    <t xml:space="preserve">Đo lường  điện lạnh  8g ( 45g) - Thầy Danh - Xưởng Điện lạnh </t>
  </si>
  <si>
    <t>Tổng giờ HK1</t>
  </si>
  <si>
    <t>TB  giờ chuẩn/HK</t>
  </si>
  <si>
    <t>Chính trị P205</t>
  </si>
  <si>
    <t>An toàn điện</t>
  </si>
  <si>
    <t>Mạch điện</t>
  </si>
  <si>
    <t>Vẽ kỹ thuật</t>
  </si>
  <si>
    <t>Khí cụ điện hạ thế</t>
  </si>
  <si>
    <t>Điện tử cơ bản</t>
  </si>
  <si>
    <t xml:space="preserve">GD QP </t>
  </si>
  <si>
    <t xml:space="preserve">Chính trị </t>
  </si>
  <si>
    <t xml:space="preserve">Thể dục </t>
  </si>
  <si>
    <t xml:space="preserve">Pháp luật </t>
  </si>
  <si>
    <t xml:space="preserve">Anh văn </t>
  </si>
  <si>
    <t xml:space="preserve">Thiết bị điện gia dụng </t>
  </si>
  <si>
    <t>Chính trị - Cô Hương - P202</t>
  </si>
  <si>
    <t>Anh Văn - Cô Nhi  - P207</t>
  </si>
  <si>
    <t>Chính trị- Thầy Hùng - p207</t>
  </si>
  <si>
    <t>Giáo dục thể chất - Thầy Thiên- Khu thể thao trường CĐN</t>
  </si>
  <si>
    <t xml:space="preserve">An toàn điện 4g (30g) Thầy Vĩnh - Xưởng Điện </t>
  </si>
  <si>
    <t>Thiết bị điện gia dụng</t>
  </si>
  <si>
    <t xml:space="preserve">Thiết bị điện gia dụng 8g (120g) Thầy Dương - Xưởng Điện </t>
  </si>
  <si>
    <t>Khí cụ điện hạ thế 6g</t>
  </si>
  <si>
    <t xml:space="preserve">Khí cụ điện hạ thế 8g ( 45g) Thầy Vĩnh - Xưởng Điện </t>
  </si>
  <si>
    <t xml:space="preserve">Mạch điện 4g (45g) Cô An - Xưởng Điện </t>
  </si>
  <si>
    <t xml:space="preserve">Điện tử cơ bản- 8g (60g) - Thầy Anh - X Điện </t>
  </si>
  <si>
    <t xml:space="preserve">Vẽ kỹ thuật 4g(30g) Cô An - Xưởng Điện </t>
  </si>
  <si>
    <t xml:space="preserve">nghỉ </t>
  </si>
  <si>
    <t>Nghỉ</t>
  </si>
  <si>
    <t xml:space="preserve">Vĩnh </t>
  </si>
  <si>
    <t xml:space="preserve">An </t>
  </si>
  <si>
    <t>Dương</t>
  </si>
  <si>
    <t xml:space="preserve">Anh </t>
  </si>
  <si>
    <t>KCB</t>
  </si>
  <si>
    <t>Vĩnh</t>
  </si>
  <si>
    <t>Đăng</t>
  </si>
  <si>
    <t>Hồng</t>
  </si>
  <si>
    <t>Anh</t>
  </si>
  <si>
    <t>An</t>
  </si>
  <si>
    <t>Thể dục 4g (30g) Thầy Thiên - Sân thể thao trường CĐN</t>
  </si>
  <si>
    <t>Pháp luật 4g( 15g) Thầy Hùng P 203</t>
  </si>
  <si>
    <t>Chính trị 4g (30g) Cô Hà P203</t>
  </si>
  <si>
    <t>Anh Văn 4g( 60g) Cô Nhi P101</t>
  </si>
  <si>
    <t>Tin học 4g(30g) Thầy Thía. PM1</t>
  </si>
  <si>
    <t>Hàn cơ bản 8g (90g) Thầy Danh - X. Cơ điện Lạnh</t>
  </si>
  <si>
    <t>LỚP: TC CĐL17</t>
  </si>
  <si>
    <t xml:space="preserve">văn </t>
  </si>
  <si>
    <t xml:space="preserve">chính trị </t>
  </si>
  <si>
    <t xml:space="preserve">Tin học </t>
  </si>
  <si>
    <t xml:space="preserve">Hàn cơ bản </t>
  </si>
  <si>
    <t>TB/ HK</t>
  </si>
  <si>
    <t>Danh</t>
  </si>
  <si>
    <t>Tổng cộng</t>
  </si>
  <si>
    <t>Anh văn 4g ( 60g)  Cô Nhi - P101</t>
  </si>
  <si>
    <t xml:space="preserve">Điện tử công suất 8g (60g) Thầy Anh - X. Điện </t>
  </si>
  <si>
    <t xml:space="preserve">Đo lường điện 8g (60g) Thầy  Hồng - X. Điện </t>
  </si>
  <si>
    <t xml:space="preserve">Cung cấp điện 4g - (60g) Cô An - Xưởng Điện </t>
  </si>
  <si>
    <t>Hóa</t>
  </si>
  <si>
    <t>Lý</t>
  </si>
  <si>
    <t>Văn</t>
  </si>
  <si>
    <t xml:space="preserve">Anh Văn </t>
  </si>
  <si>
    <t xml:space="preserve">Đo lường điện </t>
  </si>
  <si>
    <t xml:space="preserve">Điện tử công suất </t>
  </si>
  <si>
    <t>TB/HK</t>
  </si>
  <si>
    <t xml:space="preserve">Trang bị điện hệ thống lạnh 8g ( 60g) - Thầy  Danh - Xưởng Điện lạnh </t>
  </si>
  <si>
    <t xml:space="preserve">Khí cụ điện hạ thế - Thầy  Vĩnh ( 4 giờ)  45g - Xưởng Điện </t>
  </si>
  <si>
    <t xml:space="preserve">Đo lường điện 8g ( 60g) Thầy  Đăng - Xưởng Điện </t>
  </si>
  <si>
    <t xml:space="preserve">Điện tử công suất 8g ( 60g) Thầy  Hồng - Xưởng Điện </t>
  </si>
  <si>
    <t xml:space="preserve">Hồng </t>
  </si>
  <si>
    <t xml:space="preserve">Điều khiển lập trình cở nhỏ </t>
  </si>
  <si>
    <t xml:space="preserve">Thực Tập  Sản Xuất  </t>
  </si>
  <si>
    <t>Máy điện 2</t>
  </si>
  <si>
    <t>Kcb</t>
  </si>
  <si>
    <t>Thiết bị lạnh công nghiệp và gia dụng</t>
  </si>
  <si>
    <t xml:space="preserve">Thiết bị lạnh công nghiệp và gia dụng 8 giờ( 120g) - Thầy Tân - Xưởng Điện lạnh </t>
  </si>
  <si>
    <t>Trang bị điện 2</t>
  </si>
  <si>
    <t>Thiết bị lạnh cn và dân dụng</t>
  </si>
  <si>
    <t xml:space="preserve">Kỹ thuật điều khiển tự động </t>
  </si>
  <si>
    <t xml:space="preserve">TT tốt nghiệp </t>
  </si>
  <si>
    <t xml:space="preserve">tổng cộng </t>
  </si>
  <si>
    <t xml:space="preserve">Máy điện 2 8 giờ (60g)- Thầy Dương - X Điện </t>
  </si>
  <si>
    <t>Trang bị điện 2  8 giờ (60g)- Thầy Vinhx - X Điện</t>
  </si>
  <si>
    <t xml:space="preserve">Kỹ thuật điều khiển tự động  8 giờ (60g)- Thầy Anh - X Điện </t>
  </si>
  <si>
    <t xml:space="preserve">Kỹ thuật điện tử 4g ( 45g) Thầy Hồng - X Điện  </t>
  </si>
  <si>
    <t>KHOA:  ĐiỆN - ĐiỆN TỬ</t>
  </si>
  <si>
    <t>HK1 - NĂM HỌC: 2018 - 2019</t>
  </si>
  <si>
    <t>Số giờ giảng chuyên môn</t>
  </si>
  <si>
    <t>Công tác khác quy đổi ra giờ giảng</t>
  </si>
  <si>
    <t>Giảm giờ dạy hưởng theo chế độ</t>
  </si>
  <si>
    <t>Tổng cộng giờ Lao động</t>
  </si>
  <si>
    <t>Số giờ thừa/thiếu (+/-)</t>
  </si>
  <si>
    <t>GHI CHÚ</t>
  </si>
  <si>
    <t>Môn học, Mô-đun</t>
  </si>
  <si>
    <t>Sĩ số HSSV HKI</t>
  </si>
  <si>
    <t>HK1</t>
  </si>
  <si>
    <t>HS LT</t>
  </si>
  <si>
    <t>HS TH</t>
  </si>
  <si>
    <t>Tổng HKI</t>
  </si>
  <si>
    <t xml:space="preserve">Tổng </t>
  </si>
  <si>
    <t>Kiêm nhiệm</t>
  </si>
  <si>
    <t>Chủ nhiệm</t>
  </si>
  <si>
    <t>Ra đề thi</t>
  </si>
  <si>
    <t>Coi thi</t>
  </si>
  <si>
    <t>Chấm thi</t>
  </si>
  <si>
    <t>GASS</t>
  </si>
  <si>
    <t>HD thực tập DN</t>
  </si>
  <si>
    <t>HD thực tập TN</t>
  </si>
  <si>
    <t>Đề tài NCKH
(6 tuần)</t>
  </si>
  <si>
    <t>HT nâng cao
(4 tuần)</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</si>
  <si>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</si>
  <si>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</si>
  <si>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</si>
  <si>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</si>
  <si>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</si>
  <si>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</si>
  <si>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</si>
  <si>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</si>
  <si>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</si>
  <si>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</si>
  <si>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</si>
  <si>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</si>
  <si>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</si>
  <si>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</si>
  <si>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</si>
  <si>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</si>
  <si>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</si>
  <si>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</si>
  <si>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</si>
  <si>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</si>
  <si>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</si>
  <si>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</si>
  <si>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</si>
  <si>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</si>
  <si>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</si>
  <si>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</si>
  <si>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</si>
  <si>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</si>
  <si>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</si>
  <si>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</si>
  <si>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</si>
  <si>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</si>
  <si>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</si>
  <si>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</si>
  <si>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</si>
  <si>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</si>
  <si>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</si>
  <si>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</si>
  <si>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</si>
  <si>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</si>
  <si>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</si>
  <si>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Phan Duy Đăng</t>
  </si>
  <si>
    <t>TC điện K18-3N</t>
  </si>
  <si>
    <t>TC điện K17-3NB</t>
  </si>
  <si>
    <t>TC cơ điện lạnh K17-3N Tây Hòa</t>
  </si>
  <si>
    <t xml:space="preserve">Vũ Thanh Tân </t>
  </si>
  <si>
    <t>Kỹ thuật lạnh</t>
  </si>
  <si>
    <t>CĐ điện K16-3N</t>
  </si>
  <si>
    <t xml:space="preserve">Võ Dương Thanh An </t>
  </si>
  <si>
    <t xml:space="preserve">Tổ chức sản xuất </t>
  </si>
  <si>
    <t>TC VH, SC TB Lạnh K18-3N</t>
  </si>
  <si>
    <t>CĐ điện K18-2,5N</t>
  </si>
  <si>
    <t>TC điện K17-3NA</t>
  </si>
  <si>
    <t>Nguyễn Lưu Hồng</t>
  </si>
  <si>
    <t xml:space="preserve">Điều khiển lập trình cỡ nhỏ </t>
  </si>
  <si>
    <t>TC điện K16-3N</t>
  </si>
  <si>
    <t>Trần Đinh Dương</t>
  </si>
  <si>
    <t xml:space="preserve">Lê Văn  Anh </t>
  </si>
  <si>
    <t xml:space="preserve">Đặng Trương Vĩnh  </t>
  </si>
  <si>
    <t xml:space="preserve">Khí cụ điện hạ thế </t>
  </si>
  <si>
    <t xml:space="preserve">Thực tập sản xuất </t>
  </si>
  <si>
    <t>Lê Văn Danh</t>
  </si>
  <si>
    <t>Đo lường Điện lạnh</t>
  </si>
  <si>
    <t xml:space="preserve">Hệ thống lạnh thủy sản </t>
  </si>
  <si>
    <t xml:space="preserve">An toàn lao động Điện - Lạnh </t>
  </si>
  <si>
    <t>Nhiệm vụ khác</t>
  </si>
  <si>
    <t>Coi thi khoa khác</t>
  </si>
  <si>
    <t>Phú Yên, Ngày    tháng    năm 2018</t>
  </si>
  <si>
    <t>Hiệu trưởng</t>
  </si>
  <si>
    <t>Phòng Đào tạo</t>
  </si>
  <si>
    <t>Trưởng khoa</t>
  </si>
  <si>
    <t xml:space="preserve">Tổ chức sản xuất 4g( 30g) Cô An - X Điện </t>
  </si>
  <si>
    <t xml:space="preserve">Thực tập tốt nghiệp        160 giờ - Thầy Vĩnh </t>
  </si>
  <si>
    <t xml:space="preserve">Điều khiển lập trình cở nhỏ 6g( 120g) - Thầy Hồng  - X. Điện </t>
  </si>
  <si>
    <t xml:space="preserve">Tân </t>
  </si>
  <si>
    <t>CĐ Điện K16</t>
  </si>
  <si>
    <t>CĐ Điện K18</t>
  </si>
  <si>
    <t>TC Điện K18 3N</t>
  </si>
  <si>
    <t xml:space="preserve">LỚP: TC Điện Công nghiệp  16-3N </t>
  </si>
  <si>
    <t>Máy điện 2 TH</t>
  </si>
  <si>
    <t>Máy điện 2 (LT)</t>
  </si>
  <si>
    <t xml:space="preserve">Nguyễn Hữu Trực </t>
  </si>
  <si>
    <t>Quản trị mạng 2</t>
  </si>
  <si>
    <t>CĐ QTM  K16-3N</t>
  </si>
  <si>
    <t>An ninh mạng</t>
  </si>
  <si>
    <t>Tin học cơ bản</t>
  </si>
  <si>
    <t>TC KT LR MT K18- 3N</t>
  </si>
  <si>
    <t>Sửa chữa máy in và thiết bị ngoại vi</t>
  </si>
  <si>
    <t xml:space="preserve"> TCSC&amp;LRMT 16 3N</t>
  </si>
  <si>
    <t>Sửa chữa máy tính nâng cao</t>
  </si>
  <si>
    <t>CĐ Ô TÔ 18</t>
  </si>
  <si>
    <t>TC-CTTBCK17-3N</t>
  </si>
  <si>
    <t>TC+CĐ-CTTBCK17</t>
  </si>
  <si>
    <t xml:space="preserve">Nguyễn Văn Thía </t>
  </si>
  <si>
    <t xml:space="preserve">Sửa chữa máy tính </t>
  </si>
  <si>
    <t>TC KT LR MT K17- 3N</t>
  </si>
  <si>
    <t>Quản trị cơ sở dữ liệu nâng cao (MS SQL Server)</t>
  </si>
  <si>
    <t>Kiến trúc máy tính</t>
  </si>
  <si>
    <t>An toàn vệ sinh công nghiệp</t>
  </si>
  <si>
    <t>Tin cơ bản 2</t>
  </si>
  <si>
    <t>CĐ.QTKS16</t>
  </si>
  <si>
    <t>Tin cơ bản 3</t>
  </si>
  <si>
    <t>CĐ.KTDN16</t>
  </si>
  <si>
    <t>Tin cơ bản</t>
  </si>
  <si>
    <t>TC MAY - 17 - 3N</t>
  </si>
  <si>
    <t xml:space="preserve">Trung cấp Cơ điện lạnh  K17 3N  </t>
  </si>
  <si>
    <t>Trung cấp CN OTO  K17 3N  A</t>
  </si>
  <si>
    <t>Trung cấp CN OTO  K17 3N  B</t>
  </si>
  <si>
    <t xml:space="preserve">Trần thị Thu Tuyền </t>
  </si>
  <si>
    <t>Hệ quản trị cơ sở dữ liệu Microsoft Access</t>
  </si>
  <si>
    <t>Toán rời rạc</t>
  </si>
  <si>
    <t>Đồ họa ứng dụng</t>
  </si>
  <si>
    <t>TC KT LR MT K16- 3N</t>
  </si>
  <si>
    <t>Tin học văn phòng</t>
  </si>
  <si>
    <t>CĐKCS16+CĐLT18</t>
  </si>
  <si>
    <t>Tin cơ bản 1</t>
  </si>
  <si>
    <t>CĐ Ô TÔ 16</t>
  </si>
  <si>
    <t>CĐ Hàn 16</t>
  </si>
  <si>
    <t>Văn Sỹ Nghi</t>
  </si>
  <si>
    <t>Kỹ thuật sửa chữa màn hình</t>
  </si>
  <si>
    <t>Sửa chữa bộ nguồn</t>
  </si>
  <si>
    <t xml:space="preserve"> TCSC&amp;LRMT 17 3N</t>
  </si>
  <si>
    <t>Lập trình vi điều khiển</t>
  </si>
  <si>
    <t>TC điện K18-2,5N</t>
  </si>
  <si>
    <t xml:space="preserve">Điện tử cơ bản </t>
  </si>
  <si>
    <t>CĐ điện K18-2.5N</t>
  </si>
  <si>
    <t>TC điện K18-2.5N</t>
  </si>
  <si>
    <t xml:space="preserve">Trang bị điện 2 </t>
  </si>
  <si>
    <t xml:space="preserve">Thực tập tốt nghiệp </t>
  </si>
  <si>
    <t xml:space="preserve">TC cơ điện lạnh K17-3N </t>
  </si>
  <si>
    <t>TC VH, SC TB Lạnh K18-2.5N</t>
  </si>
  <si>
    <t>LỚP: TC Vận hành- Sửa chữa TB Lạnh K18</t>
  </si>
  <si>
    <t>Vẽ KT 4g- ( 30g) Cô An - Xưởng Điện</t>
  </si>
  <si>
    <t xml:space="preserve">Vẽ Kỹ thuật </t>
  </si>
  <si>
    <t xml:space="preserve">Cung cấp điện 4 g ( 60g) Thầy Đăng  - Xưởng Điện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</si>
</sst>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0.0000"/>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s>
  <fonts count="131">
    <font>
      <sz val="10"/>
      <name val="Arial"/>
      <family val="0"/>
    </font>
    <font>
      <sz val="11"/>
      <color indexed="8"/>
      <name val="Calibri"/>
      <family val="2"/>
    </font>
    <font>
      <b/>
      <sz val="14"/>
      <name val="Times New Roman"/>
      <family val="1"/>
    </font>
    <font>
      <b/>
      <sz val="12"/>
      <name val="Times New Roman"/>
      <family val="1"/>
    </font>
    <font>
      <u val="single"/>
      <sz val="9.8"/>
      <color indexed="12"/>
      <name val="Arial"/>
      <family val="2"/>
    </font>
    <font>
      <u val="single"/>
      <sz val="9.8"/>
      <color indexed="36"/>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i/>
      <sz val="11"/>
      <color indexed="8"/>
      <name val="Times New Roman"/>
      <family val="1"/>
    </font>
    <font>
      <sz val="8"/>
      <color indexed="8"/>
      <name val="Times New Roman"/>
      <family val="1"/>
    </font>
    <font>
      <sz val="10"/>
      <name val="Times New Roman"/>
      <family val="1"/>
    </font>
    <font>
      <sz val="9"/>
      <name val="Times New Roman"/>
      <family val="1"/>
    </font>
    <font>
      <b/>
      <sz val="13"/>
      <name val="Times New Roman"/>
      <family val="1"/>
    </font>
    <font>
      <b/>
      <sz val="16"/>
      <name val="Times New Roman"/>
      <family val="1"/>
    </font>
    <font>
      <sz val="7"/>
      <name val="Times New Roman"/>
      <family val="1"/>
    </font>
    <font>
      <sz val="13"/>
      <name val="Times New Roman"/>
      <family val="1"/>
    </font>
    <font>
      <sz val="11"/>
      <color indexed="8"/>
      <name val="Times New Roman"/>
      <family val="1"/>
    </font>
    <font>
      <u val="single"/>
      <sz val="11"/>
      <color indexed="8"/>
      <name val="Times New Roman"/>
      <family val="1"/>
    </font>
    <font>
      <b/>
      <i/>
      <u val="single"/>
      <sz val="11"/>
      <color indexed="8"/>
      <name val="Times New Roman"/>
      <family val="1"/>
    </font>
    <font>
      <sz val="12"/>
      <name val="Arial"/>
      <family val="2"/>
    </font>
    <font>
      <sz val="13"/>
      <name val="Arial"/>
      <family val="2"/>
    </font>
    <font>
      <sz val="13"/>
      <color indexed="8"/>
      <name val="Times New Roman"/>
      <family val="1"/>
    </font>
    <font>
      <b/>
      <sz val="10"/>
      <name val="Times New Roman"/>
      <family val="1"/>
    </font>
    <font>
      <sz val="8"/>
      <name val="Times New Roman"/>
      <family val="1"/>
    </font>
    <font>
      <b/>
      <sz val="8"/>
      <name val="Times New Roman"/>
      <family val="1"/>
    </font>
    <font>
      <b/>
      <sz val="9"/>
      <name val="Times New Roman"/>
      <family val="1"/>
    </font>
    <font>
      <b/>
      <sz val="7"/>
      <name val="Times New Roman"/>
      <family val="1"/>
    </font>
    <font>
      <b/>
      <sz val="12"/>
      <color indexed="12"/>
      <name val="Times New Roman"/>
      <family val="1"/>
    </font>
    <font>
      <sz val="12"/>
      <color indexed="12"/>
      <name val="Times New Roman"/>
      <family val="1"/>
    </font>
    <font>
      <sz val="10"/>
      <color indexed="12"/>
      <name val="Times New Roman"/>
      <family val="1"/>
    </font>
    <font>
      <b/>
      <sz val="10"/>
      <color indexed="12"/>
      <name val="Times New Roman"/>
      <family val="1"/>
    </font>
    <font>
      <sz val="7"/>
      <color indexed="12"/>
      <name val="Times New Roman"/>
      <family val="1"/>
    </font>
    <font>
      <b/>
      <sz val="9"/>
      <name val="Tahoma"/>
      <family val="2"/>
    </font>
    <font>
      <sz val="9"/>
      <name val="Tahoma"/>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4"/>
      <color indexed="8"/>
      <name val="Times New Roman"/>
      <family val="1"/>
    </font>
    <font>
      <sz val="10"/>
      <color indexed="10"/>
      <name val="Arial"/>
      <family val="2"/>
    </font>
    <font>
      <b/>
      <sz val="8"/>
      <color indexed="10"/>
      <name val="Times New Roman"/>
      <family val="1"/>
    </font>
    <font>
      <sz val="8"/>
      <color indexed="10"/>
      <name val="Times New Roman"/>
      <family val="1"/>
    </font>
    <font>
      <b/>
      <sz val="8"/>
      <color indexed="18"/>
      <name val="Times New Roman"/>
      <family val="1"/>
    </font>
    <font>
      <b/>
      <sz val="14"/>
      <color indexed="10"/>
      <name val="Times New Roman"/>
      <family val="1"/>
    </font>
    <font>
      <b/>
      <sz val="14"/>
      <color indexed="18"/>
      <name val="Times New Roman"/>
      <family val="1"/>
    </font>
    <font>
      <b/>
      <sz val="10"/>
      <color indexed="10"/>
      <name val="Times New Roman"/>
      <family val="1"/>
    </font>
    <font>
      <sz val="10"/>
      <color indexed="10"/>
      <name val="Times New Roman"/>
      <family val="1"/>
    </font>
    <font>
      <b/>
      <sz val="10"/>
      <color indexed="18"/>
      <name val="Times New Roman"/>
      <family val="1"/>
    </font>
    <font>
      <b/>
      <sz val="11"/>
      <color indexed="10"/>
      <name val="Times New Roman"/>
      <family val="1"/>
    </font>
    <font>
      <sz val="11"/>
      <color indexed="10"/>
      <name val="Times New Roman"/>
      <family val="1"/>
    </font>
    <font>
      <b/>
      <sz val="11"/>
      <color indexed="18"/>
      <name val="Times New Roman"/>
      <family val="1"/>
    </font>
    <font>
      <b/>
      <sz val="7"/>
      <color indexed="10"/>
      <name val="Times New Roman"/>
      <family val="1"/>
    </font>
    <font>
      <sz val="7"/>
      <color indexed="10"/>
      <name val="Times New Roman"/>
      <family val="1"/>
    </font>
    <font>
      <b/>
      <sz val="7"/>
      <color indexed="18"/>
      <name val="Times New Roman"/>
      <family val="1"/>
    </font>
    <font>
      <sz val="9"/>
      <color indexed="8"/>
      <name val="Calibri"/>
      <family val="2"/>
    </font>
    <font>
      <sz val="12"/>
      <color indexed="10"/>
      <name val="Times New Roman"/>
      <family val="1"/>
    </font>
    <font>
      <b/>
      <sz val="9"/>
      <color indexed="10"/>
      <name val="Times New Roman"/>
      <family val="1"/>
    </font>
    <font>
      <b/>
      <sz val="9"/>
      <color indexed="18"/>
      <name val="Times New Roman"/>
      <family val="1"/>
    </font>
    <font>
      <b/>
      <sz val="12"/>
      <color indexed="10"/>
      <name val="Times New Roman"/>
      <family val="1"/>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0"/>
      <color rgb="FFFF0000"/>
      <name val="Arial"/>
      <family val="2"/>
    </font>
    <font>
      <sz val="11"/>
      <color theme="1"/>
      <name val="Times New Roman"/>
      <family val="1"/>
    </font>
    <font>
      <b/>
      <sz val="8"/>
      <color rgb="FFFF0000"/>
      <name val="Times New Roman"/>
      <family val="1"/>
    </font>
    <font>
      <sz val="8"/>
      <color rgb="FFFF0000"/>
      <name val="Times New Roman"/>
      <family val="1"/>
    </font>
    <font>
      <b/>
      <sz val="8"/>
      <color rgb="FF003399"/>
      <name val="Times New Roman"/>
      <family val="1"/>
    </font>
    <font>
      <sz val="12"/>
      <color theme="1"/>
      <name val="Times New Roman"/>
      <family val="1"/>
    </font>
    <font>
      <b/>
      <sz val="14"/>
      <color rgb="FFFF0000"/>
      <name val="Times New Roman"/>
      <family val="1"/>
    </font>
    <font>
      <b/>
      <sz val="14"/>
      <color rgb="FF003399"/>
      <name val="Times New Roman"/>
      <family val="1"/>
    </font>
    <font>
      <b/>
      <sz val="10"/>
      <color rgb="FFFF0000"/>
      <name val="Times New Roman"/>
      <family val="1"/>
    </font>
    <font>
      <sz val="10"/>
      <color rgb="FFFF0000"/>
      <name val="Times New Roman"/>
      <family val="1"/>
    </font>
    <font>
      <b/>
      <sz val="10"/>
      <color rgb="FF003399"/>
      <name val="Times New Roman"/>
      <family val="1"/>
    </font>
    <font>
      <b/>
      <sz val="11"/>
      <color rgb="FFFF0000"/>
      <name val="Times New Roman"/>
      <family val="1"/>
    </font>
    <font>
      <sz val="11"/>
      <color rgb="FFFF0000"/>
      <name val="Times New Roman"/>
      <family val="1"/>
    </font>
    <font>
      <b/>
      <sz val="11"/>
      <color theme="1"/>
      <name val="Times New Roman"/>
      <family val="1"/>
    </font>
    <font>
      <b/>
      <sz val="11"/>
      <color rgb="FF003399"/>
      <name val="Times New Roman"/>
      <family val="1"/>
    </font>
    <font>
      <b/>
      <sz val="7"/>
      <color rgb="FFFF0000"/>
      <name val="Times New Roman"/>
      <family val="1"/>
    </font>
    <font>
      <sz val="7"/>
      <color rgb="FFFF0000"/>
      <name val="Times New Roman"/>
      <family val="1"/>
    </font>
    <font>
      <b/>
      <sz val="7"/>
      <color rgb="FF003399"/>
      <name val="Times New Roman"/>
      <family val="1"/>
    </font>
    <font>
      <sz val="9"/>
      <color theme="1"/>
      <name val="Calibri"/>
      <family val="2"/>
    </font>
    <font>
      <b/>
      <sz val="12"/>
      <color rgb="FFFF0000"/>
      <name val="Times New Roman"/>
      <family val="1"/>
    </font>
    <font>
      <sz val="12"/>
      <color rgb="FFFF0000"/>
      <name val="Times New Roman"/>
      <family val="1"/>
    </font>
    <font>
      <b/>
      <sz val="9"/>
      <color rgb="FFFF0000"/>
      <name val="Times New Roman"/>
      <family val="1"/>
    </font>
    <font>
      <b/>
      <sz val="9"/>
      <color rgb="FF003399"/>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color indexed="63"/>
      </right>
      <top style="thin"/>
      <bottom/>
    </border>
    <border>
      <left style="thin"/>
      <right>
        <color indexed="63"/>
      </right>
      <top>
        <color indexed="63"/>
      </top>
      <bottom style="thin"/>
    </border>
    <border>
      <left style="thin"/>
      <right>
        <color indexed="63"/>
      </right>
      <top/>
      <bottom/>
    </border>
    <border>
      <left>
        <color indexed="63"/>
      </left>
      <right style="medium"/>
      <top style="thin"/>
      <bottom style="thin"/>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
      <left style="double"/>
      <right style="thin"/>
      <top style="hair"/>
      <bottom style="hair"/>
    </border>
    <border>
      <left style="thin"/>
      <right style="double"/>
      <top style="hair"/>
      <bottom style="hair"/>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style="double"/>
    </border>
    <border>
      <left style="thin"/>
      <right style="thin"/>
      <top style="thin"/>
      <bottom style="double"/>
    </border>
    <border>
      <left style="double"/>
      <right style="thin"/>
      <top style="double"/>
      <bottom/>
    </border>
    <border>
      <left style="thin"/>
      <right style="thin"/>
      <top style="double"/>
      <bottom/>
    </border>
    <border>
      <left style="thin"/>
      <right>
        <color indexed="63"/>
      </right>
      <top style="double"/>
      <bottom/>
    </border>
    <border>
      <left style="thin"/>
      <right style="double"/>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style="thin"/>
      <top style="medium"/>
      <bottom style="hair"/>
    </border>
    <border>
      <left style="thin"/>
      <right style="double"/>
      <top style="medium"/>
      <bottom style="hair"/>
    </border>
    <border>
      <left style="double"/>
      <right style="thin"/>
      <top style="hair"/>
      <bottom style="medium"/>
    </border>
    <border>
      <left style="thin"/>
      <right style="double"/>
      <top style="hair"/>
      <bottom style="medium"/>
    </border>
    <border>
      <left style="double"/>
      <right style="thin"/>
      <top/>
      <bottom style="hair"/>
    </border>
    <border>
      <left style="thin"/>
      <right style="thin"/>
      <top/>
      <bottom style="hair"/>
    </border>
    <border>
      <left style="thin"/>
      <right style="double"/>
      <top/>
      <bottom style="hair"/>
    </border>
    <border>
      <left style="double"/>
      <right style="thin"/>
      <top style="medium"/>
      <bottom style="medium"/>
    </border>
    <border>
      <left style="thin"/>
      <right style="double"/>
      <top style="medium"/>
      <bottom style="medium"/>
    </border>
    <border>
      <left style="double"/>
      <right style="thin"/>
      <top style="hair"/>
      <bottom/>
    </border>
    <border>
      <left style="thin"/>
      <right style="thin"/>
      <top style="hair"/>
      <bottom/>
    </border>
    <border>
      <left style="thin"/>
      <right style="double"/>
      <top style="hair"/>
      <bottom/>
    </border>
    <border>
      <left style="medium"/>
      <right style="thin"/>
      <top style="medium"/>
      <bottom style="hair"/>
    </border>
    <border>
      <left style="medium"/>
      <right style="thin"/>
      <top style="hair"/>
      <bottom style="hair"/>
    </border>
    <border>
      <left>
        <color indexed="63"/>
      </left>
      <right style="thin"/>
      <top style="hair"/>
      <bottom style="hair"/>
    </border>
    <border>
      <left style="medium"/>
      <right style="thin"/>
      <top style="hair"/>
      <bottom style="medium"/>
    </border>
    <border>
      <left style="double"/>
      <right style="thin"/>
      <top>
        <color indexed="63"/>
      </top>
      <bottom>
        <color indexed="63"/>
      </bottom>
    </border>
    <border>
      <left style="thin"/>
      <right style="thin"/>
      <top/>
      <bottom style="thin"/>
    </border>
    <border>
      <left>
        <color indexed="63"/>
      </left>
      <right style="thin"/>
      <top>
        <color indexed="63"/>
      </top>
      <bottom style="hair"/>
    </border>
    <border>
      <left/>
      <right/>
      <top>
        <color indexed="63"/>
      </top>
      <bottom style="hair"/>
    </border>
    <border>
      <left style="thin"/>
      <right>
        <color indexed="63"/>
      </right>
      <top/>
      <bottom style="hair"/>
    </border>
    <border>
      <left style="double"/>
      <right style="thin"/>
      <top>
        <color indexed="63"/>
      </top>
      <bottom style="double"/>
    </border>
    <border>
      <left style="thin"/>
      <right style="thin"/>
      <top style="hair"/>
      <bottom style="double"/>
    </border>
    <border>
      <left/>
      <right style="thin"/>
      <top style="hair"/>
      <bottom style="double"/>
    </border>
    <border>
      <left style="thin"/>
      <right>
        <color indexed="63"/>
      </right>
      <top style="hair"/>
      <bottom style="double"/>
    </border>
    <border>
      <left style="double"/>
      <right style="thin"/>
      <top style="hair"/>
      <bottom style="double"/>
    </border>
    <border>
      <left style="thin"/>
      <right style="double"/>
      <top style="hair"/>
      <bottom style="double"/>
    </border>
    <border>
      <left style="thin"/>
      <right style="double"/>
      <top style="medium"/>
      <bottom style="dashed"/>
    </border>
    <border>
      <left style="double"/>
      <right style="thin"/>
      <top style="dashed"/>
      <bottom style="dashed"/>
    </border>
    <border>
      <left style="thin"/>
      <right style="thin"/>
      <top style="dashed"/>
      <bottom style="dashed"/>
    </border>
    <border>
      <left>
        <color indexed="63"/>
      </left>
      <right>
        <color indexed="63"/>
      </right>
      <top style="double"/>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otted"/>
    </border>
    <border>
      <left style="thin"/>
      <right style="double"/>
      <top>
        <color indexed="63"/>
      </top>
      <bottom style="dotted"/>
    </border>
    <border>
      <left style="double"/>
      <right style="thin"/>
      <top style="dotted"/>
      <bottom style="dotted"/>
    </border>
    <border>
      <left style="thin"/>
      <right style="thin"/>
      <top style="dotted"/>
      <bottom style="medium"/>
    </border>
    <border>
      <left style="thin"/>
      <right style="double"/>
      <top style="dotted"/>
      <bottom style="dotted"/>
    </border>
    <border>
      <left style="double"/>
      <right style="thin"/>
      <top style="medium"/>
      <bottom style="dashed"/>
    </border>
    <border>
      <left style="thin"/>
      <right style="thin"/>
      <top style="medium"/>
      <bottom style="dashed"/>
    </border>
    <border>
      <left style="thin"/>
      <right style="double"/>
      <top style="dashed"/>
      <bottom style="dashed"/>
    </border>
    <border>
      <left style="double"/>
      <right style="thin"/>
      <top style="dashed"/>
      <bottom style="medium"/>
    </border>
    <border>
      <left style="thin"/>
      <right style="thin"/>
      <top style="dashed"/>
      <bottom style="medium"/>
    </border>
    <border>
      <left style="thin"/>
      <right style="double"/>
      <top style="dashed"/>
      <bottom style="medium"/>
    </border>
    <border>
      <left style="medium"/>
      <right style="thin"/>
      <top style="medium"/>
      <bottom style="dashed"/>
    </border>
    <border>
      <left style="thin"/>
      <right style="medium"/>
      <top style="medium"/>
      <bottom style="dashed"/>
    </border>
    <border>
      <left style="medium"/>
      <right style="thin"/>
      <top style="dashed"/>
      <bottom style="dashed"/>
    </border>
    <border>
      <left style="thin"/>
      <right style="medium"/>
      <top style="dashed"/>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thin"/>
    </border>
    <border>
      <left/>
      <right/>
      <top/>
      <bottom style="thin"/>
    </border>
    <border>
      <left style="medium"/>
      <right style="thin"/>
      <top style="medium"/>
      <bottom style="thin"/>
    </border>
    <border>
      <left style="thin"/>
      <right style="medium"/>
      <top style="thin"/>
      <bottom style="medium"/>
    </border>
    <border>
      <left style="medium"/>
      <right style="thin"/>
      <top style="thin"/>
      <bottom style="mediu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style="thin"/>
    </border>
    <border>
      <left style="double"/>
      <right style="thin"/>
      <top style="thin"/>
      <bottom style="thin"/>
    </border>
    <border>
      <left style="thin"/>
      <right style="thin"/>
      <top/>
      <bottom style="double"/>
    </border>
    <border>
      <left style="thin"/>
      <right style="thin"/>
      <top style="double"/>
      <bottom style="thin"/>
    </border>
    <border>
      <left style="thin"/>
      <right style="double"/>
      <top style="double"/>
      <bottom style="thin"/>
    </border>
    <border>
      <left>
        <color indexed="63"/>
      </left>
      <right style="thin"/>
      <top style="double"/>
      <bottom style="thin"/>
    </border>
    <border>
      <left style="double"/>
      <right style="double"/>
      <top style="double"/>
      <bottom>
        <color indexed="63"/>
      </bottom>
    </border>
    <border>
      <left>
        <color indexed="63"/>
      </left>
      <right style="double"/>
      <top>
        <color indexed="63"/>
      </top>
      <bottom>
        <color indexed="63"/>
      </bottom>
    </border>
    <border>
      <left style="double"/>
      <right>
        <color indexed="63"/>
      </right>
      <top style="double"/>
      <bottom style="thin"/>
    </border>
    <border>
      <left style="double"/>
      <right style="double"/>
      <top>
        <color indexed="63"/>
      </top>
      <bottom>
        <color indexed="63"/>
      </bottom>
    </border>
    <border>
      <left style="double"/>
      <right style="double"/>
      <top>
        <color indexed="63"/>
      </top>
      <bottom style="double"/>
    </border>
    <border>
      <left style="thin"/>
      <right>
        <color indexed="63"/>
      </right>
      <top style="thin"/>
      <bottom style="double"/>
    </border>
    <border>
      <left style="thin"/>
      <right style="double"/>
      <top style="thin"/>
      <bottom style="thin"/>
    </border>
    <border>
      <left style="thin"/>
      <right style="double"/>
      <top style="thin"/>
      <bottom style="double"/>
    </border>
    <border>
      <left>
        <color indexed="63"/>
      </left>
      <right style="thin"/>
      <top style="thin"/>
      <bottom style="double"/>
    </border>
    <border>
      <left>
        <color indexed="63"/>
      </left>
      <right style="medium"/>
      <top style="medium"/>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0" borderId="0">
      <alignment/>
      <protection/>
    </xf>
    <xf numFmtId="0" fontId="88" fillId="0" borderId="0">
      <alignment/>
      <protection/>
    </xf>
    <xf numFmtId="0" fontId="101" fillId="0" borderId="0">
      <alignment/>
      <protection/>
    </xf>
    <xf numFmtId="0" fontId="0"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2">
    <xf numFmtId="0" fontId="0" fillId="0" borderId="0" xfId="0" applyAlignment="1">
      <alignment/>
    </xf>
    <xf numFmtId="0" fontId="7" fillId="0" borderId="10" xfId="0" applyFont="1" applyBorder="1" applyAlignment="1" quotePrefix="1">
      <alignment horizontal="center" vertical="center" wrapText="1"/>
    </xf>
    <xf numFmtId="16" fontId="7" fillId="0" borderId="10" xfId="0" applyNumberFormat="1" applyFont="1" applyBorder="1" applyAlignment="1" quotePrefix="1">
      <alignment horizontal="center" vertical="center" wrapText="1"/>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8" fillId="0" borderId="0" xfId="0" applyFont="1" applyFill="1" applyAlignment="1">
      <alignment/>
    </xf>
    <xf numFmtId="0" fontId="3" fillId="0" borderId="0" xfId="0" applyFont="1" applyAlignment="1">
      <alignment/>
    </xf>
    <xf numFmtId="0" fontId="3" fillId="0" borderId="0" xfId="0" applyFont="1" applyAlignment="1">
      <alignment/>
    </xf>
    <xf numFmtId="14" fontId="7" fillId="0" borderId="11" xfId="0" applyNumberFormat="1" applyFont="1" applyBorder="1" applyAlignment="1" quotePrefix="1">
      <alignment horizontal="center" vertical="center" wrapText="1"/>
    </xf>
    <xf numFmtId="1" fontId="6" fillId="0" borderId="10" xfId="0" applyNumberFormat="1" applyFont="1" applyFill="1" applyBorder="1" applyAlignment="1">
      <alignment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1" fillId="0" borderId="13" xfId="62" applyFont="1" applyBorder="1" applyAlignment="1">
      <alignment horizontal="center" vertical="center"/>
      <protection/>
    </xf>
    <xf numFmtId="0" fontId="10"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6"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7" fillId="0" borderId="0" xfId="0" applyFont="1" applyFill="1" applyAlignment="1">
      <alignment horizontal="center"/>
    </xf>
    <xf numFmtId="0" fontId="9" fillId="0" borderId="0" xfId="0" applyFont="1" applyFill="1" applyAlignment="1">
      <alignment horizontal="center"/>
    </xf>
    <xf numFmtId="0" fontId="20" fillId="0" borderId="0" xfId="0" applyFont="1" applyFill="1" applyAlignment="1">
      <alignment horizontal="center"/>
    </xf>
    <xf numFmtId="14" fontId="16" fillId="0" borderId="11" xfId="0" applyNumberFormat="1" applyFont="1" applyFill="1" applyBorder="1" applyAlignment="1" quotePrefix="1">
      <alignment horizontal="center" vertical="center" wrapText="1"/>
    </xf>
    <xf numFmtId="0" fontId="16" fillId="0" borderId="10" xfId="0" applyFont="1" applyFill="1" applyBorder="1" applyAlignment="1" quotePrefix="1">
      <alignment horizontal="center" vertical="center" wrapText="1"/>
    </xf>
    <xf numFmtId="16" fontId="16" fillId="0" borderId="10" xfId="0" applyNumberFormat="1" applyFont="1" applyFill="1" applyBorder="1" applyAlignment="1" quotePrefix="1">
      <alignment horizontal="center" vertical="center" wrapText="1"/>
    </xf>
    <xf numFmtId="0" fontId="16" fillId="0" borderId="13" xfId="62" applyFont="1" applyFill="1" applyBorder="1" applyAlignment="1">
      <alignment horizontal="center" vertical="center"/>
      <protection/>
    </xf>
    <xf numFmtId="16" fontId="7" fillId="0" borderId="10" xfId="0" applyNumberFormat="1" applyFont="1" applyFill="1" applyBorder="1" applyAlignment="1" quotePrefix="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wrapText="1"/>
    </xf>
    <xf numFmtId="1" fontId="28" fillId="0" borderId="0" xfId="0" applyNumberFormat="1" applyFont="1" applyFill="1" applyBorder="1" applyAlignment="1">
      <alignment horizontal="center" wrapText="1"/>
    </xf>
    <xf numFmtId="0" fontId="28" fillId="0" borderId="0" xfId="0" applyFont="1" applyFill="1" applyBorder="1" applyAlignment="1">
      <alignment horizontal="center" wrapText="1"/>
    </xf>
    <xf numFmtId="0" fontId="22" fillId="0" borderId="13" xfId="0" applyFont="1" applyFill="1" applyBorder="1" applyAlignment="1">
      <alignment horizontal="center" vertical="center"/>
    </xf>
    <xf numFmtId="14" fontId="7" fillId="0" borderId="11" xfId="0" applyNumberFormat="1"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22"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0" xfId="0" applyFont="1" applyAlignment="1">
      <alignment/>
    </xf>
    <xf numFmtId="0" fontId="29" fillId="0" borderId="0" xfId="0" applyFont="1" applyAlignment="1">
      <alignment/>
    </xf>
    <xf numFmtId="0" fontId="20" fillId="0" borderId="0" xfId="0" applyFont="1" applyAlignment="1">
      <alignment/>
    </xf>
    <xf numFmtId="0" fontId="30" fillId="0" borderId="0" xfId="0" applyFont="1" applyAlignment="1">
      <alignment/>
    </xf>
    <xf numFmtId="14" fontId="7" fillId="0" borderId="13" xfId="0" applyNumberFormat="1" applyFont="1" applyBorder="1" applyAlignment="1" quotePrefix="1">
      <alignment horizontal="center" vertical="center" wrapText="1"/>
    </xf>
    <xf numFmtId="0" fontId="7" fillId="0" borderId="15" xfId="0" applyFont="1" applyBorder="1" applyAlignment="1" quotePrefix="1">
      <alignment horizontal="center" vertical="center" wrapText="1"/>
    </xf>
    <xf numFmtId="16" fontId="7" fillId="0" borderId="15" xfId="0" applyNumberFormat="1" applyFont="1" applyBorder="1" applyAlignment="1" quotePrefix="1">
      <alignment horizontal="center" vertical="center" wrapText="1"/>
    </xf>
    <xf numFmtId="0" fontId="65" fillId="0" borderId="0" xfId="0" applyFont="1" applyFill="1" applyAlignment="1">
      <alignment/>
    </xf>
    <xf numFmtId="0" fontId="11" fillId="0" borderId="16" xfId="62" applyFont="1" applyBorder="1" applyAlignment="1">
      <alignment horizontal="center" vertical="center"/>
      <protection/>
    </xf>
    <xf numFmtId="0" fontId="11" fillId="0" borderId="17" xfId="62" applyFont="1" applyBorder="1" applyAlignment="1">
      <alignment horizontal="center" vertical="center"/>
      <protection/>
    </xf>
    <xf numFmtId="0" fontId="6" fillId="0" borderId="18" xfId="0" applyFont="1" applyFill="1" applyBorder="1" applyAlignment="1">
      <alignment horizontal="center" vertical="center"/>
    </xf>
    <xf numFmtId="0" fontId="6" fillId="0" borderId="0" xfId="0" applyFont="1" applyAlignment="1">
      <alignment/>
    </xf>
    <xf numFmtId="0" fontId="106" fillId="0" borderId="0" xfId="0" applyFont="1" applyFill="1" applyAlignment="1">
      <alignment horizontal="left"/>
    </xf>
    <xf numFmtId="0" fontId="106" fillId="0" borderId="0" xfId="0" applyFont="1" applyFill="1" applyAlignment="1">
      <alignment/>
    </xf>
    <xf numFmtId="0" fontId="6" fillId="0" borderId="16" xfId="0" applyFont="1" applyFill="1" applyBorder="1" applyAlignment="1">
      <alignment/>
    </xf>
    <xf numFmtId="0" fontId="6" fillId="0" borderId="10" xfId="0" applyFont="1" applyFill="1" applyBorder="1" applyAlignment="1">
      <alignment/>
    </xf>
    <xf numFmtId="0" fontId="0" fillId="0" borderId="19" xfId="0"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16" fontId="16" fillId="0" borderId="22" xfId="0" applyNumberFormat="1" applyFont="1" applyFill="1" applyBorder="1" applyAlignment="1">
      <alignment horizontal="left" vertical="center" wrapText="1"/>
    </xf>
    <xf numFmtId="0" fontId="32" fillId="0" borderId="0" xfId="0" applyFont="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vertical="center"/>
    </xf>
    <xf numFmtId="0" fontId="33" fillId="0" borderId="0" xfId="0" applyFont="1" applyAlignment="1">
      <alignment horizontal="left"/>
    </xf>
    <xf numFmtId="0" fontId="107" fillId="0" borderId="0" xfId="0" applyFont="1" applyFill="1" applyAlignment="1">
      <alignment/>
    </xf>
    <xf numFmtId="0" fontId="107" fillId="0" borderId="0" xfId="0" applyFont="1" applyAlignment="1">
      <alignment/>
    </xf>
    <xf numFmtId="0" fontId="8" fillId="33" borderId="12" xfId="0" applyFont="1" applyFill="1" applyBorder="1" applyAlignment="1">
      <alignment/>
    </xf>
    <xf numFmtId="0" fontId="8" fillId="33" borderId="23" xfId="0" applyFont="1" applyFill="1" applyBorder="1" applyAlignment="1">
      <alignment/>
    </xf>
    <xf numFmtId="0" fontId="32" fillId="0" borderId="0" xfId="0" applyFont="1" applyAlignment="1">
      <alignment/>
    </xf>
    <xf numFmtId="0" fontId="32" fillId="0" borderId="0" xfId="0" applyFont="1" applyAlignment="1">
      <alignment/>
    </xf>
    <xf numFmtId="16" fontId="16" fillId="0" borderId="22" xfId="0" applyNumberFormat="1"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xf>
    <xf numFmtId="3" fontId="2" fillId="0" borderId="0" xfId="0" applyNumberFormat="1" applyFont="1" applyFill="1" applyAlignment="1">
      <alignment vertical="top" wrapText="1"/>
    </xf>
    <xf numFmtId="3" fontId="23" fillId="0" borderId="0" xfId="0" applyNumberFormat="1" applyFont="1" applyFill="1" applyAlignment="1">
      <alignment/>
    </xf>
    <xf numFmtId="3" fontId="108" fillId="0" borderId="0" xfId="0" applyNumberFormat="1" applyFont="1" applyFill="1" applyAlignment="1">
      <alignment/>
    </xf>
    <xf numFmtId="164" fontId="36" fillId="0" borderId="24" xfId="0" applyNumberFormat="1" applyFont="1" applyFill="1" applyBorder="1" applyAlignment="1">
      <alignment vertical="center" wrapText="1"/>
    </xf>
    <xf numFmtId="164" fontId="36" fillId="0" borderId="25" xfId="0" applyNumberFormat="1" applyFont="1" applyFill="1" applyBorder="1" applyAlignment="1">
      <alignment vertical="center" wrapText="1"/>
    </xf>
    <xf numFmtId="164" fontId="36" fillId="0" borderId="26" xfId="0" applyNumberFormat="1" applyFont="1" applyFill="1" applyBorder="1" applyAlignment="1">
      <alignment vertical="center" wrapText="1"/>
    </xf>
    <xf numFmtId="164" fontId="36" fillId="0" borderId="27" xfId="0" applyNumberFormat="1" applyFont="1" applyFill="1" applyBorder="1" applyAlignment="1">
      <alignment vertical="center" wrapText="1"/>
    </xf>
    <xf numFmtId="164" fontId="37" fillId="0" borderId="27" xfId="0" applyNumberFormat="1" applyFont="1" applyFill="1" applyBorder="1" applyAlignment="1">
      <alignment horizontal="right" vertical="center" wrapText="1"/>
    </xf>
    <xf numFmtId="0" fontId="36" fillId="0" borderId="28" xfId="0" applyFont="1" applyFill="1" applyBorder="1" applyAlignment="1" quotePrefix="1">
      <alignment vertical="center" wrapText="1"/>
    </xf>
    <xf numFmtId="0" fontId="36" fillId="0" borderId="25" xfId="0" applyFont="1" applyFill="1" applyBorder="1" applyAlignment="1">
      <alignment vertical="center" wrapText="1"/>
    </xf>
    <xf numFmtId="164" fontId="36" fillId="0" borderId="25" xfId="0" applyNumberFormat="1" applyFont="1" applyFill="1" applyBorder="1" applyAlignment="1" quotePrefix="1">
      <alignment horizontal="center" vertical="center"/>
    </xf>
    <xf numFmtId="164" fontId="109" fillId="0" borderId="25" xfId="0" applyNumberFormat="1" applyFont="1" applyFill="1" applyBorder="1" applyAlignment="1">
      <alignment horizontal="center" vertical="center"/>
    </xf>
    <xf numFmtId="164" fontId="110" fillId="0" borderId="25" xfId="0" applyNumberFormat="1" applyFont="1" applyFill="1" applyBorder="1" applyAlignment="1">
      <alignment horizontal="center" vertical="center"/>
    </xf>
    <xf numFmtId="164" fontId="37" fillId="0" borderId="25" xfId="0" applyNumberFormat="1" applyFont="1" applyFill="1" applyBorder="1" applyAlignment="1" quotePrefix="1">
      <alignment horizontal="center" vertical="center"/>
    </xf>
    <xf numFmtId="164" fontId="36" fillId="0" borderId="25" xfId="0" applyNumberFormat="1" applyFont="1" applyFill="1" applyBorder="1" applyAlignment="1">
      <alignment horizontal="center" vertical="center"/>
    </xf>
    <xf numFmtId="1" fontId="111" fillId="0" borderId="25" xfId="0" applyNumberFormat="1" applyFont="1" applyFill="1" applyBorder="1" applyAlignment="1">
      <alignment horizontal="center" vertical="center"/>
    </xf>
    <xf numFmtId="164" fontId="36" fillId="0" borderId="29"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27" fillId="0" borderId="0" xfId="0" applyNumberFormat="1" applyFont="1" applyFill="1" applyAlignment="1">
      <alignment/>
    </xf>
    <xf numFmtId="0" fontId="42" fillId="0" borderId="0" xfId="0" applyFont="1" applyFill="1" applyAlignment="1">
      <alignment horizontal="center" vertical="top" wrapText="1"/>
    </xf>
    <xf numFmtId="0" fontId="44" fillId="0" borderId="0" xfId="0" applyFont="1" applyFill="1" applyAlignment="1">
      <alignment horizontal="center" vertical="top" wrapText="1"/>
    </xf>
    <xf numFmtId="0" fontId="108" fillId="0" borderId="0" xfId="0" applyFont="1" applyFill="1" applyAlignment="1">
      <alignment/>
    </xf>
    <xf numFmtId="16" fontId="7" fillId="0" borderId="0" xfId="0" applyNumberFormat="1" applyFont="1" applyFill="1" applyBorder="1" applyAlignment="1">
      <alignment horizontal="center" vertical="center" wrapText="1"/>
    </xf>
    <xf numFmtId="0" fontId="112" fillId="0" borderId="0" xfId="0" applyFont="1" applyFill="1" applyAlignment="1">
      <alignment horizontal="left"/>
    </xf>
    <xf numFmtId="0" fontId="112" fillId="0" borderId="0" xfId="0" applyFont="1" applyFill="1" applyAlignment="1">
      <alignment/>
    </xf>
    <xf numFmtId="0" fontId="2" fillId="0" borderId="0" xfId="0" applyFont="1" applyFill="1" applyAlignment="1">
      <alignment vertical="top" wrapText="1"/>
    </xf>
    <xf numFmtId="170" fontId="2" fillId="0" borderId="0" xfId="0" applyNumberFormat="1" applyFont="1" applyFill="1" applyAlignment="1">
      <alignment vertical="top" wrapText="1"/>
    </xf>
    <xf numFmtId="0" fontId="113" fillId="0" borderId="0" xfId="0" applyFont="1" applyFill="1" applyAlignment="1">
      <alignment vertical="top" wrapText="1"/>
    </xf>
    <xf numFmtId="3" fontId="113" fillId="0" borderId="0" xfId="0" applyNumberFormat="1" applyFont="1" applyFill="1" applyAlignment="1">
      <alignment vertical="top" wrapText="1"/>
    </xf>
    <xf numFmtId="1" fontId="114" fillId="0" borderId="0" xfId="0" applyNumberFormat="1" applyFont="1" applyFill="1" applyAlignment="1">
      <alignment vertical="top" wrapText="1"/>
    </xf>
    <xf numFmtId="0" fontId="23" fillId="0" borderId="0" xfId="0" applyFont="1" applyFill="1" applyAlignment="1">
      <alignment/>
    </xf>
    <xf numFmtId="170" fontId="23" fillId="0" borderId="0" xfId="0" applyNumberFormat="1" applyFont="1" applyFill="1" applyAlignment="1">
      <alignment/>
    </xf>
    <xf numFmtId="0" fontId="115" fillId="0" borderId="0" xfId="0" applyFont="1" applyFill="1" applyAlignment="1">
      <alignment/>
    </xf>
    <xf numFmtId="3" fontId="115" fillId="0" borderId="0" xfId="0" applyNumberFormat="1" applyFont="1" applyFill="1" applyAlignment="1">
      <alignment/>
    </xf>
    <xf numFmtId="3" fontId="116" fillId="0" borderId="0" xfId="0" applyNumberFormat="1" applyFont="1" applyFill="1" applyAlignment="1">
      <alignment/>
    </xf>
    <xf numFmtId="3" fontId="35" fillId="0" borderId="0" xfId="0" applyNumberFormat="1" applyFont="1" applyFill="1" applyAlignment="1">
      <alignment/>
    </xf>
    <xf numFmtId="1" fontId="117" fillId="0" borderId="0" xfId="0" applyNumberFormat="1" applyFont="1" applyFill="1" applyAlignment="1">
      <alignment/>
    </xf>
    <xf numFmtId="0" fontId="23" fillId="0" borderId="0" xfId="0" applyFont="1" applyFill="1" applyAlignment="1">
      <alignment horizontal="left"/>
    </xf>
    <xf numFmtId="0" fontId="23" fillId="0" borderId="0" xfId="0" applyFont="1" applyFill="1" applyAlignment="1">
      <alignment horizontal="center"/>
    </xf>
    <xf numFmtId="0" fontId="108" fillId="0" borderId="0" xfId="0" applyFont="1" applyFill="1" applyAlignment="1">
      <alignment horizontal="left"/>
    </xf>
    <xf numFmtId="0" fontId="108" fillId="0" borderId="0" xfId="0" applyFont="1" applyFill="1" applyAlignment="1">
      <alignment horizontal="center"/>
    </xf>
    <xf numFmtId="170" fontId="108" fillId="0" borderId="0" xfId="0" applyNumberFormat="1" applyFont="1" applyFill="1" applyAlignment="1">
      <alignment/>
    </xf>
    <xf numFmtId="0" fontId="118" fillId="0" borderId="0" xfId="0" applyFont="1" applyFill="1" applyAlignment="1">
      <alignment/>
    </xf>
    <xf numFmtId="3" fontId="118" fillId="0" borderId="0" xfId="0" applyNumberFormat="1" applyFont="1" applyFill="1" applyAlignment="1">
      <alignment/>
    </xf>
    <xf numFmtId="3" fontId="119" fillId="0" borderId="0" xfId="0" applyNumberFormat="1" applyFont="1" applyFill="1" applyAlignment="1">
      <alignment/>
    </xf>
    <xf numFmtId="3" fontId="120" fillId="0" borderId="0" xfId="0" applyNumberFormat="1" applyFont="1" applyFill="1" applyAlignment="1">
      <alignment/>
    </xf>
    <xf numFmtId="1" fontId="121" fillId="0" borderId="0" xfId="0" applyNumberFormat="1" applyFont="1" applyFill="1" applyAlignment="1">
      <alignment/>
    </xf>
    <xf numFmtId="0" fontId="24" fillId="0" borderId="3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0" xfId="0" applyFont="1" applyFill="1" applyBorder="1" applyAlignment="1">
      <alignment/>
    </xf>
    <xf numFmtId="0" fontId="24" fillId="0" borderId="33" xfId="0" applyFont="1" applyFill="1" applyBorder="1" applyAlignment="1">
      <alignment vertical="center"/>
    </xf>
    <xf numFmtId="0" fontId="24" fillId="0" borderId="34" xfId="0" applyFont="1" applyFill="1" applyBorder="1" applyAlignment="1">
      <alignment vertical="center"/>
    </xf>
    <xf numFmtId="0" fontId="27" fillId="0" borderId="35" xfId="0" applyFont="1" applyFill="1" applyBorder="1" applyAlignment="1" quotePrefix="1">
      <alignment horizontal="center" vertical="center"/>
    </xf>
    <xf numFmtId="0" fontId="27" fillId="0" borderId="36" xfId="0" applyFont="1" applyFill="1" applyBorder="1" applyAlignment="1" quotePrefix="1">
      <alignment horizontal="center" vertical="center"/>
    </xf>
    <xf numFmtId="0" fontId="27" fillId="0" borderId="36" xfId="0" applyFont="1" applyFill="1" applyBorder="1" applyAlignment="1" quotePrefix="1">
      <alignment horizontal="left" vertical="center"/>
    </xf>
    <xf numFmtId="0" fontId="27" fillId="0" borderId="37" xfId="0" applyFont="1" applyFill="1" applyBorder="1" applyAlignment="1" quotePrefix="1">
      <alignment horizontal="center" vertical="center"/>
    </xf>
    <xf numFmtId="170" fontId="27" fillId="0" borderId="36" xfId="0" applyNumberFormat="1" applyFont="1" applyFill="1" applyBorder="1" applyAlignment="1" quotePrefix="1">
      <alignment horizontal="center" vertical="center"/>
    </xf>
    <xf numFmtId="0" fontId="122" fillId="0" borderId="38" xfId="0" applyFont="1" applyFill="1" applyBorder="1" applyAlignment="1" quotePrefix="1">
      <alignment horizontal="center" vertical="center"/>
    </xf>
    <xf numFmtId="3" fontId="27" fillId="0" borderId="39" xfId="0" applyNumberFormat="1" applyFont="1" applyFill="1" applyBorder="1" applyAlignment="1" quotePrefix="1">
      <alignment horizontal="center" vertical="center"/>
    </xf>
    <xf numFmtId="3" fontId="27" fillId="0" borderId="36" xfId="0" applyNumberFormat="1" applyFont="1" applyFill="1" applyBorder="1" applyAlignment="1" quotePrefix="1">
      <alignment horizontal="center" vertical="center"/>
    </xf>
    <xf numFmtId="3" fontId="27" fillId="0" borderId="38" xfId="0" applyNumberFormat="1" applyFont="1" applyFill="1" applyBorder="1" applyAlignment="1" quotePrefix="1">
      <alignment horizontal="center" vertical="center"/>
    </xf>
    <xf numFmtId="3" fontId="27" fillId="0" borderId="40" xfId="0" applyNumberFormat="1" applyFont="1" applyFill="1" applyBorder="1" applyAlignment="1" quotePrefix="1">
      <alignment horizontal="center" vertical="center"/>
    </xf>
    <xf numFmtId="3" fontId="122" fillId="0" borderId="37" xfId="0" applyNumberFormat="1" applyFont="1" applyFill="1" applyBorder="1" applyAlignment="1" quotePrefix="1">
      <alignment horizontal="center" vertical="center"/>
    </xf>
    <xf numFmtId="3" fontId="27" fillId="0" borderId="35" xfId="0" applyNumberFormat="1" applyFont="1" applyFill="1" applyBorder="1" applyAlignment="1" quotePrefix="1">
      <alignment horizontal="center" vertical="center"/>
    </xf>
    <xf numFmtId="0" fontId="123" fillId="0" borderId="38" xfId="0" applyFont="1" applyFill="1" applyBorder="1" applyAlignment="1" quotePrefix="1">
      <alignment horizontal="center" vertical="center"/>
    </xf>
    <xf numFmtId="0" fontId="39" fillId="0" borderId="38" xfId="0" applyFont="1" applyFill="1" applyBorder="1" applyAlignment="1" quotePrefix="1">
      <alignment horizontal="center" vertical="center"/>
    </xf>
    <xf numFmtId="0" fontId="27" fillId="0" borderId="38" xfId="0" applyFont="1" applyFill="1" applyBorder="1" applyAlignment="1" quotePrefix="1">
      <alignment horizontal="center" vertical="center"/>
    </xf>
    <xf numFmtId="1" fontId="124" fillId="0" borderId="38" xfId="0" applyNumberFormat="1" applyFont="1" applyFill="1" applyBorder="1" applyAlignment="1" quotePrefix="1">
      <alignment horizontal="center" vertical="center"/>
    </xf>
    <xf numFmtId="0" fontId="27" fillId="0" borderId="0" xfId="0" applyFont="1" applyFill="1" applyBorder="1" applyAlignment="1">
      <alignment horizontal="center" vertical="center"/>
    </xf>
    <xf numFmtId="0" fontId="36" fillId="0" borderId="41" xfId="0" applyFont="1" applyFill="1" applyBorder="1" applyAlignment="1" quotePrefix="1">
      <alignment vertical="center" wrapText="1"/>
    </xf>
    <xf numFmtId="0" fontId="36" fillId="0" borderId="24" xfId="0" applyFont="1" applyFill="1" applyBorder="1" applyAlignment="1">
      <alignment vertical="center" wrapText="1"/>
    </xf>
    <xf numFmtId="0" fontId="36" fillId="0" borderId="24" xfId="0" applyFont="1" applyFill="1" applyBorder="1" applyAlignment="1">
      <alignment wrapText="1"/>
    </xf>
    <xf numFmtId="164" fontId="36" fillId="0" borderId="24" xfId="0" applyNumberFormat="1" applyFont="1" applyFill="1" applyBorder="1" applyAlignment="1" quotePrefix="1">
      <alignment horizontal="center" vertical="center"/>
    </xf>
    <xf numFmtId="164" fontId="109" fillId="0" borderId="24" xfId="0" applyNumberFormat="1" applyFont="1" applyFill="1" applyBorder="1" applyAlignment="1">
      <alignment horizontal="center" vertical="center"/>
    </xf>
    <xf numFmtId="164" fontId="37" fillId="0" borderId="24" xfId="0" applyNumberFormat="1" applyFont="1" applyFill="1" applyBorder="1" applyAlignment="1" quotePrefix="1">
      <alignment horizontal="center" vertical="center"/>
    </xf>
    <xf numFmtId="164" fontId="36" fillId="0" borderId="24" xfId="0" applyNumberFormat="1" applyFont="1" applyFill="1" applyBorder="1" applyAlignment="1">
      <alignment horizontal="center" vertical="center"/>
    </xf>
    <xf numFmtId="1" fontId="111" fillId="0" borderId="24" xfId="0" applyNumberFormat="1" applyFont="1" applyFill="1" applyBorder="1" applyAlignment="1">
      <alignment horizontal="center" vertical="center"/>
    </xf>
    <xf numFmtId="164" fontId="36" fillId="0" borderId="42" xfId="0" applyNumberFormat="1" applyFont="1" applyFill="1" applyBorder="1" applyAlignment="1">
      <alignment horizontal="center" vertical="center"/>
    </xf>
    <xf numFmtId="0" fontId="36" fillId="0" borderId="25" xfId="0" applyFont="1" applyFill="1" applyBorder="1" applyAlignment="1">
      <alignment wrapText="1"/>
    </xf>
    <xf numFmtId="0" fontId="36" fillId="0" borderId="43" xfId="0" applyFont="1" applyFill="1" applyBorder="1" applyAlignment="1" quotePrefix="1">
      <alignment vertical="center" wrapText="1"/>
    </xf>
    <xf numFmtId="0" fontId="36" fillId="0" borderId="26" xfId="0" applyFont="1" applyFill="1" applyBorder="1" applyAlignment="1">
      <alignment vertical="center" wrapText="1"/>
    </xf>
    <xf numFmtId="164" fontId="36" fillId="0" borderId="26" xfId="0" applyNumberFormat="1" applyFont="1" applyFill="1" applyBorder="1" applyAlignment="1" quotePrefix="1">
      <alignment horizontal="center" vertical="center"/>
    </xf>
    <xf numFmtId="164" fontId="109" fillId="0" borderId="26" xfId="0" applyNumberFormat="1" applyFont="1" applyFill="1" applyBorder="1" applyAlignment="1">
      <alignment horizontal="center" vertical="center"/>
    </xf>
    <xf numFmtId="164" fontId="36" fillId="0" borderId="26" xfId="0" applyNumberFormat="1" applyFont="1" applyFill="1" applyBorder="1" applyAlignment="1">
      <alignment horizontal="center" vertical="center"/>
    </xf>
    <xf numFmtId="1" fontId="111" fillId="0" borderId="26" xfId="0" applyNumberFormat="1" applyFont="1" applyFill="1" applyBorder="1" applyAlignment="1">
      <alignment horizontal="center" vertical="center"/>
    </xf>
    <xf numFmtId="164" fontId="36" fillId="0" borderId="44" xfId="0" applyNumberFormat="1" applyFont="1" applyFill="1" applyBorder="1" applyAlignment="1">
      <alignment horizontal="center" vertical="center"/>
    </xf>
    <xf numFmtId="0" fontId="110" fillId="0" borderId="0" xfId="0" applyFont="1" applyFill="1" applyBorder="1" applyAlignment="1">
      <alignment horizontal="center" vertical="center"/>
    </xf>
    <xf numFmtId="164" fontId="110" fillId="0" borderId="24" xfId="0" applyNumberFormat="1" applyFont="1" applyFill="1" applyBorder="1" applyAlignment="1">
      <alignment horizontal="center" vertical="center"/>
    </xf>
    <xf numFmtId="164" fontId="37" fillId="0" borderId="24" xfId="0" applyNumberFormat="1" applyFont="1" applyFill="1" applyBorder="1" applyAlignment="1">
      <alignment horizontal="center" vertical="center"/>
    </xf>
    <xf numFmtId="164" fontId="37" fillId="0" borderId="25" xfId="0" applyNumberFormat="1" applyFont="1" applyFill="1" applyBorder="1" applyAlignment="1">
      <alignment horizontal="center" vertical="center"/>
    </xf>
    <xf numFmtId="164" fontId="110" fillId="0" borderId="26" xfId="0" applyNumberFormat="1" applyFont="1" applyFill="1" applyBorder="1" applyAlignment="1">
      <alignment horizontal="center" vertical="center"/>
    </xf>
    <xf numFmtId="0" fontId="123" fillId="0" borderId="0" xfId="0" applyFont="1" applyFill="1" applyBorder="1" applyAlignment="1">
      <alignment horizontal="center" vertical="center"/>
    </xf>
    <xf numFmtId="164" fontId="37" fillId="0" borderId="26" xfId="0" applyNumberFormat="1" applyFont="1" applyFill="1" applyBorder="1" applyAlignment="1">
      <alignment horizontal="center" vertical="center"/>
    </xf>
    <xf numFmtId="0" fontId="36" fillId="0" borderId="45" xfId="0" applyFont="1" applyFill="1" applyBorder="1" applyAlignment="1" quotePrefix="1">
      <alignment vertical="center" wrapText="1"/>
    </xf>
    <xf numFmtId="0" fontId="36" fillId="0" borderId="46" xfId="0" applyFont="1" applyFill="1" applyBorder="1" applyAlignment="1">
      <alignment vertical="center" wrapText="1"/>
    </xf>
    <xf numFmtId="164" fontId="36" fillId="0" borderId="46" xfId="0" applyNumberFormat="1" applyFont="1" applyFill="1" applyBorder="1" applyAlignment="1" quotePrefix="1">
      <alignment horizontal="center" vertical="center"/>
    </xf>
    <xf numFmtId="164" fontId="36" fillId="0" borderId="46" xfId="0" applyNumberFormat="1" applyFont="1" applyFill="1" applyBorder="1" applyAlignment="1">
      <alignment horizontal="center" vertical="center"/>
    </xf>
    <xf numFmtId="1" fontId="111" fillId="0" borderId="46" xfId="0" applyNumberFormat="1" applyFont="1" applyFill="1" applyBorder="1" applyAlignment="1">
      <alignment horizontal="center" vertical="center"/>
    </xf>
    <xf numFmtId="164" fontId="36" fillId="0" borderId="47" xfId="0" applyNumberFormat="1" applyFont="1" applyFill="1" applyBorder="1" applyAlignment="1">
      <alignment horizontal="center" vertical="center"/>
    </xf>
    <xf numFmtId="0" fontId="36" fillId="0" borderId="48" xfId="0" applyFont="1" applyFill="1" applyBorder="1" applyAlignment="1" quotePrefix="1">
      <alignment vertical="center" wrapText="1"/>
    </xf>
    <xf numFmtId="0" fontId="36" fillId="0" borderId="27" xfId="0" applyFont="1" applyFill="1" applyBorder="1" applyAlignment="1">
      <alignment vertical="center" wrapText="1"/>
    </xf>
    <xf numFmtId="0" fontId="36" fillId="0" borderId="27" xfId="0" applyFont="1" applyFill="1" applyBorder="1" applyAlignment="1">
      <alignment wrapText="1"/>
    </xf>
    <xf numFmtId="164" fontId="36" fillId="0" borderId="27" xfId="0" applyNumberFormat="1" applyFont="1" applyFill="1" applyBorder="1" applyAlignment="1">
      <alignment horizontal="center" wrapText="1"/>
    </xf>
    <xf numFmtId="0" fontId="125" fillId="0" borderId="27" xfId="0" applyFont="1" applyFill="1" applyBorder="1" applyAlignment="1">
      <alignment horizontal="left"/>
    </xf>
    <xf numFmtId="164" fontId="36" fillId="0" borderId="27" xfId="0" applyNumberFormat="1" applyFont="1" applyFill="1" applyBorder="1" applyAlignment="1">
      <alignment horizontal="center" vertical="center"/>
    </xf>
    <xf numFmtId="164" fontId="36" fillId="0" borderId="27" xfId="0" applyNumberFormat="1" applyFont="1" applyFill="1" applyBorder="1" applyAlignment="1" quotePrefix="1">
      <alignment horizontal="center" vertical="center"/>
    </xf>
    <xf numFmtId="164" fontId="110" fillId="0" borderId="27" xfId="0" applyNumberFormat="1" applyFont="1" applyFill="1" applyBorder="1" applyAlignment="1">
      <alignment horizontal="center" vertical="center"/>
    </xf>
    <xf numFmtId="164" fontId="37" fillId="0" borderId="27" xfId="0" applyNumberFormat="1" applyFont="1" applyFill="1" applyBorder="1" applyAlignment="1">
      <alignment horizontal="center" vertical="center"/>
    </xf>
    <xf numFmtId="1" fontId="111" fillId="0" borderId="27" xfId="0" applyNumberFormat="1" applyFont="1" applyFill="1" applyBorder="1" applyAlignment="1">
      <alignment horizontal="center" vertical="center"/>
    </xf>
    <xf numFmtId="164" fontId="36" fillId="0" borderId="49" xfId="0" applyNumberFormat="1" applyFont="1" applyFill="1" applyBorder="1" applyAlignment="1">
      <alignment horizontal="center" vertical="center"/>
    </xf>
    <xf numFmtId="0" fontId="36" fillId="0" borderId="26" xfId="0" applyFont="1" applyFill="1" applyBorder="1" applyAlignment="1">
      <alignment horizontal="left" vertical="center"/>
    </xf>
    <xf numFmtId="0" fontId="36" fillId="0" borderId="26" xfId="0" applyFont="1" applyFill="1" applyBorder="1" applyAlignment="1">
      <alignment horizontal="center" vertical="center"/>
    </xf>
    <xf numFmtId="0" fontId="36" fillId="0" borderId="24" xfId="0" applyFont="1" applyFill="1" applyBorder="1" applyAlignment="1">
      <alignment horizontal="left"/>
    </xf>
    <xf numFmtId="0" fontId="36" fillId="0" borderId="24" xfId="0" applyFont="1" applyFill="1" applyBorder="1" applyAlignment="1">
      <alignment horizontal="center"/>
    </xf>
    <xf numFmtId="0" fontId="36" fillId="0" borderId="24" xfId="0" applyFont="1" applyFill="1" applyBorder="1" applyAlignment="1">
      <alignment horizontal="center" vertical="center"/>
    </xf>
    <xf numFmtId="3" fontId="37" fillId="0" borderId="24" xfId="0" applyNumberFormat="1" applyFont="1" applyFill="1" applyBorder="1" applyAlignment="1">
      <alignment horizontal="right" vertical="center" wrapText="1"/>
    </xf>
    <xf numFmtId="0" fontId="36" fillId="0" borderId="25" xfId="0" applyFont="1" applyFill="1" applyBorder="1" applyAlignment="1">
      <alignment horizontal="left"/>
    </xf>
    <xf numFmtId="0" fontId="36" fillId="0" borderId="25" xfId="0" applyFont="1" applyFill="1" applyBorder="1" applyAlignment="1">
      <alignment/>
    </xf>
    <xf numFmtId="0" fontId="36" fillId="0" borderId="25" xfId="0" applyFont="1" applyFill="1" applyBorder="1" applyAlignment="1">
      <alignment horizontal="center"/>
    </xf>
    <xf numFmtId="0" fontId="36" fillId="0" borderId="25" xfId="0" applyFont="1" applyFill="1" applyBorder="1" applyAlignment="1">
      <alignment horizontal="center" vertical="center"/>
    </xf>
    <xf numFmtId="3" fontId="37" fillId="0" borderId="25" xfId="0" applyNumberFormat="1" applyFont="1" applyFill="1" applyBorder="1" applyAlignment="1">
      <alignment horizontal="right" vertical="center" wrapText="1"/>
    </xf>
    <xf numFmtId="0" fontId="36" fillId="0" borderId="25" xfId="0" applyFont="1" applyFill="1" applyBorder="1" applyAlignment="1">
      <alignment horizontal="left" vertical="center"/>
    </xf>
    <xf numFmtId="0" fontId="36" fillId="0" borderId="25" xfId="0" applyFont="1" applyFill="1" applyBorder="1" applyAlignment="1">
      <alignment horizontal="center" vertical="center" wrapText="1" shrinkToFit="1"/>
    </xf>
    <xf numFmtId="0" fontId="36" fillId="0" borderId="50" xfId="0" applyFont="1" applyFill="1" applyBorder="1" applyAlignment="1" quotePrefix="1">
      <alignment vertical="center" wrapText="1"/>
    </xf>
    <xf numFmtId="0" fontId="36" fillId="0" borderId="51" xfId="0" applyFont="1" applyFill="1" applyBorder="1" applyAlignment="1">
      <alignment horizontal="left"/>
    </xf>
    <xf numFmtId="0" fontId="36" fillId="0" borderId="51" xfId="0" applyFont="1" applyFill="1" applyBorder="1" applyAlignment="1">
      <alignment/>
    </xf>
    <xf numFmtId="0" fontId="36" fillId="0" borderId="51" xfId="0" applyFont="1" applyFill="1" applyBorder="1" applyAlignment="1">
      <alignment horizontal="left" vertical="center"/>
    </xf>
    <xf numFmtId="0" fontId="36" fillId="0" borderId="51" xfId="0" applyFont="1" applyFill="1" applyBorder="1" applyAlignment="1">
      <alignment horizontal="center" vertical="center" wrapText="1" shrinkToFit="1"/>
    </xf>
    <xf numFmtId="0" fontId="36" fillId="0" borderId="51" xfId="0" applyFont="1" applyFill="1" applyBorder="1" applyAlignment="1">
      <alignment horizontal="center"/>
    </xf>
    <xf numFmtId="0" fontId="36" fillId="0" borderId="51" xfId="0" applyFont="1" applyFill="1" applyBorder="1" applyAlignment="1">
      <alignment horizontal="center" vertical="center"/>
    </xf>
    <xf numFmtId="164" fontId="36" fillId="0" borderId="51" xfId="0" applyNumberFormat="1" applyFont="1" applyFill="1" applyBorder="1" applyAlignment="1">
      <alignment vertical="center" wrapText="1"/>
    </xf>
    <xf numFmtId="3" fontId="37" fillId="0" borderId="51" xfId="0" applyNumberFormat="1" applyFont="1" applyFill="1" applyBorder="1" applyAlignment="1">
      <alignment horizontal="right" vertical="center" wrapText="1"/>
    </xf>
    <xf numFmtId="164" fontId="36" fillId="0" borderId="51" xfId="0" applyNumberFormat="1" applyFont="1" applyFill="1" applyBorder="1" applyAlignment="1" quotePrefix="1">
      <alignment horizontal="center" vertical="center"/>
    </xf>
    <xf numFmtId="164" fontId="109" fillId="0" borderId="51" xfId="0" applyNumberFormat="1" applyFont="1" applyFill="1" applyBorder="1" applyAlignment="1">
      <alignment horizontal="center" vertical="center"/>
    </xf>
    <xf numFmtId="164" fontId="110" fillId="0" borderId="51" xfId="0" applyNumberFormat="1" applyFont="1" applyFill="1" applyBorder="1" applyAlignment="1">
      <alignment horizontal="center" vertical="center"/>
    </xf>
    <xf numFmtId="164" fontId="37" fillId="0" borderId="51" xfId="0" applyNumberFormat="1" applyFont="1" applyFill="1" applyBorder="1" applyAlignment="1">
      <alignment horizontal="center" vertical="center"/>
    </xf>
    <xf numFmtId="164" fontId="36" fillId="0" borderId="51" xfId="0" applyNumberFormat="1" applyFont="1" applyFill="1" applyBorder="1" applyAlignment="1">
      <alignment horizontal="center" vertical="center"/>
    </xf>
    <xf numFmtId="1" fontId="111" fillId="0" borderId="51" xfId="0" applyNumberFormat="1" applyFont="1" applyFill="1" applyBorder="1" applyAlignment="1">
      <alignment horizontal="center" vertical="center"/>
    </xf>
    <xf numFmtId="164" fontId="36" fillId="0" borderId="52" xfId="0" applyNumberFormat="1" applyFont="1" applyFill="1" applyBorder="1" applyAlignment="1">
      <alignment horizontal="center" vertical="center"/>
    </xf>
    <xf numFmtId="0" fontId="36" fillId="0" borderId="53" xfId="0" applyFont="1" applyFill="1" applyBorder="1" applyAlignment="1">
      <alignment vertical="center" wrapText="1" shrinkToFit="1"/>
    </xf>
    <xf numFmtId="0" fontId="36" fillId="0" borderId="54" xfId="0" applyFont="1" applyFill="1" applyBorder="1" applyAlignment="1">
      <alignment vertical="center" wrapText="1" shrinkToFit="1"/>
    </xf>
    <xf numFmtId="0" fontId="36" fillId="0" borderId="55" xfId="0" applyFont="1" applyFill="1" applyBorder="1" applyAlignment="1">
      <alignment horizontal="center"/>
    </xf>
    <xf numFmtId="0" fontId="36" fillId="0" borderId="56" xfId="0" applyFont="1" applyFill="1" applyBorder="1" applyAlignment="1">
      <alignment vertical="center" wrapText="1" shrinkToFit="1"/>
    </xf>
    <xf numFmtId="0" fontId="36" fillId="0" borderId="26" xfId="0" applyFont="1" applyFill="1" applyBorder="1" applyAlignment="1">
      <alignment horizontal="left"/>
    </xf>
    <xf numFmtId="0" fontId="36" fillId="0" borderId="26" xfId="0" applyFont="1" applyFill="1" applyBorder="1" applyAlignment="1">
      <alignment horizontal="center"/>
    </xf>
    <xf numFmtId="3" fontId="37" fillId="0" borderId="26" xfId="0" applyNumberFormat="1" applyFont="1" applyFill="1" applyBorder="1" applyAlignment="1">
      <alignment horizontal="right" vertical="center" wrapText="1"/>
    </xf>
    <xf numFmtId="1" fontId="36" fillId="0" borderId="24" xfId="0" applyNumberFormat="1" applyFont="1" applyFill="1" applyBorder="1" applyAlignment="1">
      <alignment horizontal="center" vertical="center" wrapText="1"/>
    </xf>
    <xf numFmtId="3" fontId="37" fillId="0" borderId="24" xfId="0" applyNumberFormat="1" applyFont="1" applyFill="1" applyBorder="1" applyAlignment="1">
      <alignment horizontal="center" vertical="center" wrapText="1" shrinkToFit="1"/>
    </xf>
    <xf numFmtId="164" fontId="36" fillId="0" borderId="24" xfId="0" applyNumberFormat="1" applyFont="1" applyFill="1" applyBorder="1" applyAlignment="1">
      <alignment vertical="center" wrapText="1" shrinkToFit="1"/>
    </xf>
    <xf numFmtId="0" fontId="36" fillId="0" borderId="24" xfId="0" applyFont="1" applyFill="1" applyBorder="1" applyAlignment="1">
      <alignment/>
    </xf>
    <xf numFmtId="1" fontId="36" fillId="0" borderId="25" xfId="0" applyNumberFormat="1" applyFont="1" applyFill="1" applyBorder="1" applyAlignment="1">
      <alignment horizontal="center" vertical="center" wrapText="1"/>
    </xf>
    <xf numFmtId="0" fontId="37" fillId="0" borderId="25" xfId="0" applyFont="1" applyFill="1" applyBorder="1" applyAlignment="1">
      <alignment horizontal="center" vertical="center" wrapText="1" shrinkToFit="1"/>
    </xf>
    <xf numFmtId="0" fontId="36" fillId="0" borderId="25" xfId="0" applyFont="1" applyFill="1" applyBorder="1" applyAlignment="1">
      <alignment vertical="center" wrapText="1" shrinkToFit="1"/>
    </xf>
    <xf numFmtId="0" fontId="36" fillId="0" borderId="25" xfId="0" applyFont="1" applyFill="1" applyBorder="1" applyAlignment="1">
      <alignment horizontal="justify" vertical="center" wrapText="1"/>
    </xf>
    <xf numFmtId="0" fontId="36" fillId="0" borderId="55" xfId="0" applyFont="1" applyFill="1" applyBorder="1" applyAlignment="1">
      <alignment vertical="center" wrapText="1" shrinkToFit="1"/>
    </xf>
    <xf numFmtId="0" fontId="36" fillId="0" borderId="26" xfId="0" applyFont="1" applyFill="1" applyBorder="1" applyAlignment="1">
      <alignment horizontal="center" vertical="center" wrapText="1" shrinkToFit="1"/>
    </xf>
    <xf numFmtId="0" fontId="37" fillId="0" borderId="26" xfId="0" applyFont="1" applyFill="1" applyBorder="1" applyAlignment="1">
      <alignment horizontal="center" vertical="center" wrapText="1" shrinkToFit="1"/>
    </xf>
    <xf numFmtId="0" fontId="36" fillId="0" borderId="26" xfId="0" applyFont="1" applyFill="1" applyBorder="1" applyAlignment="1">
      <alignment/>
    </xf>
    <xf numFmtId="0" fontId="36" fillId="0" borderId="24" xfId="0" applyFont="1" applyFill="1" applyBorder="1" applyAlignment="1">
      <alignment horizontal="left" vertical="center" wrapText="1"/>
    </xf>
    <xf numFmtId="170" fontId="36" fillId="0" borderId="24" xfId="0" applyNumberFormat="1" applyFont="1" applyFill="1" applyBorder="1" applyAlignment="1">
      <alignment horizontal="center" vertical="center"/>
    </xf>
    <xf numFmtId="0" fontId="36" fillId="0" borderId="25" xfId="0" applyFont="1" applyFill="1" applyBorder="1" applyAlignment="1">
      <alignment horizontal="left" vertical="center" wrapText="1"/>
    </xf>
    <xf numFmtId="0" fontId="36" fillId="0" borderId="26" xfId="0" applyFont="1" applyFill="1" applyBorder="1" applyAlignment="1">
      <alignment horizontal="left" vertical="center" wrapText="1"/>
    </xf>
    <xf numFmtId="0" fontId="36" fillId="0" borderId="57" xfId="0" applyFont="1" applyFill="1" applyBorder="1" applyAlignment="1" quotePrefix="1">
      <alignment vertical="center" wrapText="1"/>
    </xf>
    <xf numFmtId="0" fontId="36" fillId="0" borderId="58" xfId="0" applyFont="1" applyFill="1" applyBorder="1" applyAlignment="1" quotePrefix="1">
      <alignment vertical="center" wrapText="1"/>
    </xf>
    <xf numFmtId="0" fontId="36" fillId="0" borderId="46" xfId="0" applyFont="1" applyFill="1" applyBorder="1" applyAlignment="1">
      <alignment horizontal="left" wrapText="1"/>
    </xf>
    <xf numFmtId="164" fontId="36" fillId="0" borderId="59" xfId="0" applyNumberFormat="1" applyFont="1" applyFill="1" applyBorder="1" applyAlignment="1" quotePrefix="1">
      <alignment horizontal="center" vertical="center"/>
    </xf>
    <xf numFmtId="164" fontId="36" fillId="0" borderId="60" xfId="0" applyNumberFormat="1" applyFont="1" applyFill="1" applyBorder="1" applyAlignment="1">
      <alignment horizontal="center" vertical="center"/>
    </xf>
    <xf numFmtId="164" fontId="109" fillId="0" borderId="61" xfId="0" applyNumberFormat="1" applyFont="1" applyFill="1" applyBorder="1" applyAlignment="1">
      <alignment horizontal="center" vertical="center"/>
    </xf>
    <xf numFmtId="164" fontId="36" fillId="0" borderId="45" xfId="0" applyNumberFormat="1" applyFont="1" applyFill="1" applyBorder="1" applyAlignment="1" quotePrefix="1">
      <alignment horizontal="center" vertical="center"/>
    </xf>
    <xf numFmtId="164" fontId="110" fillId="0" borderId="47" xfId="0" applyNumberFormat="1" applyFont="1" applyFill="1" applyBorder="1" applyAlignment="1">
      <alignment horizontal="center" vertical="center"/>
    </xf>
    <xf numFmtId="164" fontId="37" fillId="0" borderId="59" xfId="0" applyNumberFormat="1" applyFont="1" applyFill="1" applyBorder="1" applyAlignment="1">
      <alignment horizontal="center" vertical="center"/>
    </xf>
    <xf numFmtId="0" fontId="36" fillId="0" borderId="62" xfId="0" applyFont="1" applyFill="1" applyBorder="1" applyAlignment="1" quotePrefix="1">
      <alignment vertical="center" wrapText="1"/>
    </xf>
    <xf numFmtId="0" fontId="36" fillId="0" borderId="34" xfId="0" applyFont="1" applyFill="1" applyBorder="1" applyAlignment="1" quotePrefix="1">
      <alignment vertical="center" wrapText="1"/>
    </xf>
    <xf numFmtId="0" fontId="36" fillId="0" borderId="63" xfId="0" applyFont="1" applyFill="1" applyBorder="1" applyAlignment="1">
      <alignment vertical="center" wrapText="1"/>
    </xf>
    <xf numFmtId="164" fontId="36" fillId="0" borderId="63" xfId="0" applyNumberFormat="1" applyFont="1" applyFill="1" applyBorder="1" applyAlignment="1" quotePrefix="1">
      <alignment horizontal="center" vertical="center"/>
    </xf>
    <xf numFmtId="164" fontId="36" fillId="0" borderId="64" xfId="0" applyNumberFormat="1" applyFont="1" applyFill="1" applyBorder="1" applyAlignment="1" quotePrefix="1">
      <alignment horizontal="center" vertical="center"/>
    </xf>
    <xf numFmtId="164" fontId="109" fillId="0" borderId="65" xfId="0" applyNumberFormat="1" applyFont="1" applyFill="1" applyBorder="1" applyAlignment="1">
      <alignment horizontal="center" vertical="center"/>
    </xf>
    <xf numFmtId="164" fontId="36" fillId="0" borderId="66" xfId="0" applyNumberFormat="1" applyFont="1" applyFill="1" applyBorder="1" applyAlignment="1" quotePrefix="1">
      <alignment horizontal="center" vertical="center"/>
    </xf>
    <xf numFmtId="164" fontId="110" fillId="0" borderId="67" xfId="0" applyNumberFormat="1" applyFont="1" applyFill="1" applyBorder="1" applyAlignment="1">
      <alignment horizontal="center" vertical="center"/>
    </xf>
    <xf numFmtId="164" fontId="37" fillId="0" borderId="64" xfId="0" applyNumberFormat="1" applyFont="1" applyFill="1" applyBorder="1" applyAlignment="1" quotePrefix="1">
      <alignment horizontal="center" vertical="center"/>
    </xf>
    <xf numFmtId="1" fontId="111" fillId="0" borderId="63" xfId="0" applyNumberFormat="1" applyFont="1" applyFill="1" applyBorder="1" applyAlignment="1" quotePrefix="1">
      <alignment horizontal="center" vertical="center"/>
    </xf>
    <xf numFmtId="164" fontId="36" fillId="0" borderId="67" xfId="0" applyNumberFormat="1" applyFont="1" applyFill="1" applyBorder="1" applyAlignment="1" quotePrefix="1">
      <alignment horizontal="center" vertical="center"/>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center"/>
    </xf>
    <xf numFmtId="170" fontId="27" fillId="0" borderId="0" xfId="0" applyNumberFormat="1" applyFont="1" applyFill="1" applyAlignment="1">
      <alignment/>
    </xf>
    <xf numFmtId="0" fontId="122" fillId="0" borderId="0" xfId="0" applyFont="1" applyFill="1" applyAlignment="1">
      <alignment/>
    </xf>
    <xf numFmtId="0" fontId="42" fillId="0" borderId="0" xfId="0" applyFont="1" applyFill="1" applyAlignment="1">
      <alignment horizontal="left" vertical="top" wrapText="1"/>
    </xf>
    <xf numFmtId="170" fontId="42" fillId="0" borderId="0" xfId="0" applyNumberFormat="1" applyFont="1" applyFill="1" applyAlignment="1">
      <alignment horizontal="center" vertical="top" wrapText="1"/>
    </xf>
    <xf numFmtId="0" fontId="115" fillId="0" borderId="0" xfId="0" applyFont="1" applyFill="1" applyAlignment="1">
      <alignment horizontal="center" vertical="top" wrapText="1"/>
    </xf>
    <xf numFmtId="0" fontId="116" fillId="0" borderId="0" xfId="0" applyFont="1" applyFill="1" applyAlignment="1">
      <alignment horizontal="center" vertical="top" wrapText="1"/>
    </xf>
    <xf numFmtId="0" fontId="43" fillId="0" borderId="0" xfId="0" applyFont="1" applyFill="1" applyAlignment="1">
      <alignment horizontal="center" vertical="top" wrapText="1"/>
    </xf>
    <xf numFmtId="1" fontId="117" fillId="0" borderId="0" xfId="0" applyNumberFormat="1" applyFont="1" applyFill="1" applyAlignment="1">
      <alignment horizontal="center" vertical="top" wrapText="1"/>
    </xf>
    <xf numFmtId="0" fontId="44" fillId="0" borderId="0" xfId="0" applyFont="1" applyFill="1" applyAlignment="1">
      <alignment horizontal="left" vertical="top" wrapText="1"/>
    </xf>
    <xf numFmtId="170" fontId="44" fillId="0" borderId="0" xfId="0" applyNumberFormat="1" applyFont="1" applyFill="1" applyAlignment="1">
      <alignment horizontal="center" vertical="top" wrapText="1"/>
    </xf>
    <xf numFmtId="0" fontId="122" fillId="0" borderId="0" xfId="0" applyFont="1" applyFill="1" applyAlignment="1">
      <alignment horizontal="center" vertical="top" wrapText="1"/>
    </xf>
    <xf numFmtId="3" fontId="122" fillId="0" borderId="0" xfId="0" applyNumberFormat="1" applyFont="1" applyFill="1" applyAlignment="1">
      <alignment/>
    </xf>
    <xf numFmtId="3" fontId="123" fillId="0" borderId="0" xfId="0" applyNumberFormat="1" applyFont="1" applyFill="1" applyAlignment="1">
      <alignment/>
    </xf>
    <xf numFmtId="3" fontId="39" fillId="0" borderId="0" xfId="0" applyNumberFormat="1" applyFont="1" applyFill="1" applyAlignment="1">
      <alignment/>
    </xf>
    <xf numFmtId="1" fontId="124" fillId="0" borderId="0" xfId="0" applyNumberFormat="1" applyFont="1" applyFill="1" applyAlignment="1">
      <alignment/>
    </xf>
    <xf numFmtId="0" fontId="119" fillId="0" borderId="0" xfId="0" applyFont="1" applyFill="1" applyAlignment="1">
      <alignment/>
    </xf>
    <xf numFmtId="0" fontId="120" fillId="0" borderId="0" xfId="0" applyFont="1" applyFill="1" applyAlignment="1">
      <alignment/>
    </xf>
    <xf numFmtId="164" fontId="36" fillId="0" borderId="68" xfId="0" applyNumberFormat="1" applyFont="1" applyFill="1" applyBorder="1" applyAlignment="1">
      <alignment horizontal="center" vertical="center"/>
    </xf>
    <xf numFmtId="0" fontId="36" fillId="0" borderId="69" xfId="0" applyFont="1" applyFill="1" applyBorder="1" applyAlignment="1" quotePrefix="1">
      <alignment vertical="center" wrapText="1"/>
    </xf>
    <xf numFmtId="0" fontId="36" fillId="0" borderId="70" xfId="0" applyFont="1" applyFill="1" applyBorder="1" applyAlignment="1">
      <alignment wrapText="1"/>
    </xf>
    <xf numFmtId="164" fontId="36" fillId="0" borderId="70" xfId="0" applyNumberFormat="1" applyFont="1" applyFill="1" applyBorder="1" applyAlignment="1">
      <alignment horizontal="center" wrapText="1"/>
    </xf>
    <xf numFmtId="164" fontId="109" fillId="0" borderId="70" xfId="0" applyNumberFormat="1" applyFont="1" applyFill="1" applyBorder="1" applyAlignment="1" quotePrefix="1">
      <alignment horizontal="center" vertical="center"/>
    </xf>
    <xf numFmtId="164" fontId="36" fillId="0" borderId="70" xfId="0" applyNumberFormat="1" applyFont="1" applyFill="1" applyBorder="1" applyAlignment="1" quotePrefix="1">
      <alignment horizontal="center" vertical="center"/>
    </xf>
    <xf numFmtId="164" fontId="36" fillId="0" borderId="70" xfId="0" applyNumberFormat="1" applyFont="1" applyFill="1" applyBorder="1" applyAlignment="1">
      <alignment horizontal="center" vertical="center"/>
    </xf>
    <xf numFmtId="164" fontId="109" fillId="0" borderId="70" xfId="0" applyNumberFormat="1" applyFont="1" applyFill="1" applyBorder="1" applyAlignment="1">
      <alignment horizontal="center" vertical="center"/>
    </xf>
    <xf numFmtId="164" fontId="110" fillId="0" borderId="70" xfId="0" applyNumberFormat="1" applyFont="1" applyFill="1" applyBorder="1" applyAlignment="1">
      <alignment horizontal="center" vertical="center"/>
    </xf>
    <xf numFmtId="164" fontId="37" fillId="0" borderId="70" xfId="0" applyNumberFormat="1" applyFont="1" applyFill="1" applyBorder="1" applyAlignment="1">
      <alignment horizontal="center" vertical="center"/>
    </xf>
    <xf numFmtId="1" fontId="111" fillId="0" borderId="70" xfId="0" applyNumberFormat="1" applyFont="1" applyFill="1" applyBorder="1" applyAlignment="1">
      <alignment horizontal="center" vertical="center"/>
    </xf>
    <xf numFmtId="0" fontId="36" fillId="0" borderId="70" xfId="0" applyFont="1" applyFill="1" applyBorder="1" applyAlignment="1">
      <alignment vertical="center" wrapText="1"/>
    </xf>
    <xf numFmtId="164" fontId="36" fillId="0" borderId="70" xfId="0" applyNumberFormat="1" applyFont="1" applyFill="1" applyBorder="1" applyAlignment="1">
      <alignment vertical="center" wrapText="1"/>
    </xf>
    <xf numFmtId="164" fontId="37" fillId="0" borderId="70" xfId="0" applyNumberFormat="1" applyFont="1" applyFill="1" applyBorder="1" applyAlignment="1">
      <alignment horizontal="right" vertical="center" wrapText="1"/>
    </xf>
    <xf numFmtId="0" fontId="36" fillId="0" borderId="71" xfId="0" applyFont="1" applyFill="1" applyBorder="1" applyAlignment="1">
      <alignment horizontal="center" vertical="center"/>
    </xf>
    <xf numFmtId="0" fontId="41" fillId="0" borderId="0" xfId="0" applyFont="1" applyFill="1" applyBorder="1" applyAlignment="1">
      <alignment horizontal="center" vertical="top" wrapText="1"/>
    </xf>
    <xf numFmtId="170" fontId="41" fillId="0" borderId="0" xfId="0" applyNumberFormat="1" applyFont="1" applyFill="1" applyBorder="1" applyAlignment="1">
      <alignment horizontal="center" vertical="top" wrapText="1"/>
    </xf>
    <xf numFmtId="0" fontId="126" fillId="0" borderId="0" xfId="0" applyFont="1" applyFill="1" applyBorder="1" applyAlignment="1">
      <alignment vertical="top" wrapText="1"/>
    </xf>
    <xf numFmtId="0" fontId="27" fillId="0" borderId="0"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horizontal="center"/>
    </xf>
    <xf numFmtId="170" fontId="27" fillId="0" borderId="0" xfId="0" applyNumberFormat="1" applyFont="1" applyFill="1" applyBorder="1" applyAlignment="1">
      <alignment/>
    </xf>
    <xf numFmtId="0" fontId="122" fillId="0" borderId="0" xfId="0" applyFont="1" applyFill="1" applyBorder="1" applyAlignment="1">
      <alignment/>
    </xf>
    <xf numFmtId="3" fontId="27" fillId="0" borderId="0" xfId="0" applyNumberFormat="1" applyFont="1" applyFill="1" applyBorder="1" applyAlignment="1">
      <alignment/>
    </xf>
    <xf numFmtId="0" fontId="6" fillId="0" borderId="0" xfId="0" applyFont="1" applyFill="1" applyBorder="1" applyAlignment="1">
      <alignment/>
    </xf>
    <xf numFmtId="0" fontId="40" fillId="0" borderId="0" xfId="0" applyFont="1" applyFill="1" applyBorder="1" applyAlignment="1">
      <alignment horizontal="center" vertical="top" wrapText="1"/>
    </xf>
    <xf numFmtId="170" fontId="40" fillId="0" borderId="0" xfId="0" applyNumberFormat="1" applyFont="1" applyFill="1" applyBorder="1" applyAlignment="1">
      <alignment horizontal="center" vertical="top" wrapText="1"/>
    </xf>
    <xf numFmtId="0" fontId="40" fillId="0" borderId="0" xfId="0" applyFont="1" applyFill="1" applyBorder="1" applyAlignment="1">
      <alignment vertical="top" wrapText="1"/>
    </xf>
    <xf numFmtId="0" fontId="41" fillId="0" borderId="0" xfId="0" applyFont="1" applyFill="1" applyBorder="1" applyAlignment="1">
      <alignment vertical="top" wrapText="1"/>
    </xf>
    <xf numFmtId="164" fontId="37" fillId="0" borderId="26" xfId="0" applyNumberFormat="1" applyFont="1" applyFill="1" applyBorder="1" applyAlignment="1" quotePrefix="1">
      <alignment horizontal="center" vertical="center"/>
    </xf>
    <xf numFmtId="0" fontId="36" fillId="0" borderId="72" xfId="0" applyFont="1" applyFill="1" applyBorder="1" applyAlignment="1">
      <alignment horizontal="center" vertical="center"/>
    </xf>
    <xf numFmtId="0" fontId="36" fillId="0" borderId="73" xfId="0" applyFont="1" applyFill="1" applyBorder="1" applyAlignment="1">
      <alignment vertical="center" wrapText="1"/>
    </xf>
    <xf numFmtId="0" fontId="36" fillId="0" borderId="73" xfId="0" applyFont="1" applyFill="1" applyBorder="1" applyAlignment="1">
      <alignment wrapText="1"/>
    </xf>
    <xf numFmtId="164" fontId="36" fillId="0" borderId="73" xfId="0" applyNumberFormat="1" applyFont="1" applyFill="1" applyBorder="1" applyAlignment="1">
      <alignment horizontal="center" wrapText="1"/>
    </xf>
    <xf numFmtId="164" fontId="36" fillId="0" borderId="73" xfId="0" applyNumberFormat="1" applyFont="1" applyFill="1" applyBorder="1" applyAlignment="1">
      <alignment vertical="center" wrapText="1"/>
    </xf>
    <xf numFmtId="164" fontId="37" fillId="0" borderId="73" xfId="0" applyNumberFormat="1" applyFont="1" applyFill="1" applyBorder="1" applyAlignment="1">
      <alignment horizontal="right" vertical="center" wrapText="1"/>
    </xf>
    <xf numFmtId="0" fontId="109" fillId="0" borderId="73" xfId="0" applyFont="1" applyFill="1" applyBorder="1" applyAlignment="1">
      <alignment horizontal="center" vertical="center"/>
    </xf>
    <xf numFmtId="0" fontId="36" fillId="0" borderId="73" xfId="0" applyFont="1" applyFill="1" applyBorder="1" applyAlignment="1">
      <alignment horizontal="center" vertical="center"/>
    </xf>
    <xf numFmtId="164" fontId="36" fillId="0" borderId="73" xfId="0" applyNumberFormat="1" applyFont="1" applyFill="1" applyBorder="1" applyAlignment="1" quotePrefix="1">
      <alignment horizontal="center" vertical="center"/>
    </xf>
    <xf numFmtId="164" fontId="36" fillId="0" borderId="74" xfId="0" applyNumberFormat="1" applyFont="1" applyFill="1" applyBorder="1" applyAlignment="1" quotePrefix="1">
      <alignment horizontal="center" vertical="center"/>
    </xf>
    <xf numFmtId="0" fontId="110" fillId="0" borderId="73" xfId="0" applyFont="1" applyFill="1" applyBorder="1" applyAlignment="1">
      <alignment horizontal="center" vertical="center"/>
    </xf>
    <xf numFmtId="0" fontId="37" fillId="0" borderId="73" xfId="0" applyFont="1" applyFill="1" applyBorder="1" applyAlignment="1">
      <alignment horizontal="center" vertical="center"/>
    </xf>
    <xf numFmtId="1" fontId="111" fillId="0" borderId="73" xfId="0" applyNumberFormat="1"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quotePrefix="1">
      <alignment vertical="center" wrapText="1"/>
    </xf>
    <xf numFmtId="0" fontId="36" fillId="0" borderId="77" xfId="0" applyFont="1" applyFill="1" applyBorder="1" applyAlignment="1">
      <alignment vertical="center" wrapText="1"/>
    </xf>
    <xf numFmtId="0" fontId="36" fillId="0" borderId="77" xfId="0" applyFont="1" applyFill="1" applyBorder="1" applyAlignment="1">
      <alignment wrapText="1"/>
    </xf>
    <xf numFmtId="0" fontId="27" fillId="0" borderId="77" xfId="0" applyFont="1" applyFill="1" applyBorder="1" applyAlignment="1">
      <alignment horizontal="center" vertical="center"/>
    </xf>
    <xf numFmtId="164" fontId="36" fillId="0" borderId="77" xfId="0" applyNumberFormat="1" applyFont="1" applyFill="1" applyBorder="1" applyAlignment="1">
      <alignment horizontal="center" wrapText="1"/>
    </xf>
    <xf numFmtId="164" fontId="36" fillId="0" borderId="77" xfId="0" applyNumberFormat="1" applyFont="1" applyFill="1" applyBorder="1" applyAlignment="1">
      <alignment vertical="center" wrapText="1"/>
    </xf>
    <xf numFmtId="164" fontId="37" fillId="0" borderId="77" xfId="0" applyNumberFormat="1" applyFont="1" applyFill="1" applyBorder="1" applyAlignment="1">
      <alignment horizontal="right" vertical="center" wrapText="1"/>
    </xf>
    <xf numFmtId="164" fontId="109" fillId="0" borderId="74" xfId="0" applyNumberFormat="1" applyFont="1" applyFill="1" applyBorder="1" applyAlignment="1">
      <alignment horizontal="center" vertical="center"/>
    </xf>
    <xf numFmtId="164" fontId="110" fillId="0" borderId="74" xfId="0" applyNumberFormat="1" applyFont="1" applyFill="1" applyBorder="1" applyAlignment="1" quotePrefix="1">
      <alignment horizontal="center" vertical="center"/>
    </xf>
    <xf numFmtId="164" fontId="37" fillId="0" borderId="74" xfId="0" applyNumberFormat="1" applyFont="1" applyFill="1" applyBorder="1" applyAlignment="1" quotePrefix="1">
      <alignment horizontal="center" vertical="center"/>
    </xf>
    <xf numFmtId="164" fontId="36" fillId="0" borderId="74" xfId="0" applyNumberFormat="1" applyFont="1" applyFill="1" applyBorder="1" applyAlignment="1">
      <alignment horizontal="center" vertical="center"/>
    </xf>
    <xf numFmtId="1" fontId="111" fillId="0" borderId="74" xfId="0" applyNumberFormat="1" applyFont="1" applyFill="1" applyBorder="1" applyAlignment="1">
      <alignment horizontal="center" vertical="center"/>
    </xf>
    <xf numFmtId="164" fontId="36" fillId="0" borderId="78" xfId="0" applyNumberFormat="1" applyFont="1" applyFill="1" applyBorder="1" applyAlignment="1">
      <alignment horizontal="center" vertical="center"/>
    </xf>
    <xf numFmtId="0" fontId="36" fillId="0" borderId="79" xfId="0" applyFont="1" applyFill="1" applyBorder="1" applyAlignment="1" quotePrefix="1">
      <alignment vertical="center" wrapText="1"/>
    </xf>
    <xf numFmtId="0" fontId="36" fillId="0" borderId="80" xfId="0" applyFont="1" applyFill="1" applyBorder="1" applyAlignment="1">
      <alignment vertical="center" wrapText="1"/>
    </xf>
    <xf numFmtId="0" fontId="36" fillId="0" borderId="80" xfId="0" applyFont="1" applyFill="1" applyBorder="1" applyAlignment="1">
      <alignment wrapText="1"/>
    </xf>
    <xf numFmtId="164" fontId="36" fillId="0" borderId="80" xfId="0" applyNumberFormat="1" applyFont="1" applyFill="1" applyBorder="1" applyAlignment="1">
      <alignment horizontal="center" wrapText="1"/>
    </xf>
    <xf numFmtId="164" fontId="36" fillId="0" borderId="80" xfId="0" applyNumberFormat="1" applyFont="1" applyFill="1" applyBorder="1" applyAlignment="1">
      <alignment vertical="center" wrapText="1"/>
    </xf>
    <xf numFmtId="164" fontId="37" fillId="0" borderId="80" xfId="0" applyNumberFormat="1" applyFont="1" applyFill="1" applyBorder="1" applyAlignment="1">
      <alignment horizontal="right" vertical="center" wrapText="1"/>
    </xf>
    <xf numFmtId="164" fontId="36" fillId="0" borderId="80" xfId="0" applyNumberFormat="1" applyFont="1" applyFill="1" applyBorder="1" applyAlignment="1" quotePrefix="1">
      <alignment horizontal="center" vertical="center"/>
    </xf>
    <xf numFmtId="164" fontId="109" fillId="0" borderId="80" xfId="0" applyNumberFormat="1" applyFont="1" applyFill="1" applyBorder="1" applyAlignment="1">
      <alignment horizontal="center" vertical="center"/>
    </xf>
    <xf numFmtId="164" fontId="110" fillId="0" borderId="80" xfId="0" applyNumberFormat="1" applyFont="1" applyFill="1" applyBorder="1" applyAlignment="1" quotePrefix="1">
      <alignment horizontal="center" vertical="center"/>
    </xf>
    <xf numFmtId="164" fontId="37" fillId="0" borderId="80" xfId="0" applyNumberFormat="1" applyFont="1" applyFill="1" applyBorder="1" applyAlignment="1" quotePrefix="1">
      <alignment horizontal="center" vertical="center"/>
    </xf>
    <xf numFmtId="164" fontId="36" fillId="0" borderId="80" xfId="0" applyNumberFormat="1" applyFont="1" applyFill="1" applyBorder="1" applyAlignment="1">
      <alignment horizontal="center" vertical="center"/>
    </xf>
    <xf numFmtId="1" fontId="111" fillId="0" borderId="80" xfId="0" applyNumberFormat="1" applyFont="1" applyFill="1" applyBorder="1" applyAlignment="1">
      <alignment horizontal="center" vertical="center"/>
    </xf>
    <xf numFmtId="164" fontId="110" fillId="0" borderId="70" xfId="0" applyNumberFormat="1" applyFont="1" applyFill="1" applyBorder="1" applyAlignment="1" quotePrefix="1">
      <alignment horizontal="center" vertical="center"/>
    </xf>
    <xf numFmtId="164" fontId="37" fillId="0" borderId="70" xfId="0" applyNumberFormat="1" applyFont="1" applyFill="1" applyBorder="1" applyAlignment="1" quotePrefix="1">
      <alignment horizontal="center" vertical="center"/>
    </xf>
    <xf numFmtId="164" fontId="36" fillId="0" borderId="81" xfId="0" applyNumberFormat="1" applyFont="1" applyFill="1" applyBorder="1" applyAlignment="1">
      <alignment horizontal="center" vertical="center"/>
    </xf>
    <xf numFmtId="0" fontId="27" fillId="0" borderId="70" xfId="0" applyFont="1" applyFill="1" applyBorder="1" applyAlignment="1">
      <alignment horizontal="center" vertical="center"/>
    </xf>
    <xf numFmtId="1" fontId="109" fillId="0" borderId="70" xfId="0" applyNumberFormat="1" applyFont="1" applyFill="1" applyBorder="1" applyAlignment="1">
      <alignment horizontal="center" vertical="center"/>
    </xf>
    <xf numFmtId="164" fontId="110" fillId="0" borderId="81" xfId="0" applyNumberFormat="1" applyFont="1" applyFill="1" applyBorder="1" applyAlignment="1">
      <alignment horizontal="center" vertical="center"/>
    </xf>
    <xf numFmtId="0" fontId="36" fillId="0" borderId="82" xfId="0" applyFont="1" applyFill="1" applyBorder="1" applyAlignment="1" quotePrefix="1">
      <alignment vertical="center" wrapText="1"/>
    </xf>
    <xf numFmtId="0" fontId="36" fillId="0" borderId="83" xfId="0" applyFont="1" applyFill="1" applyBorder="1" applyAlignment="1">
      <alignment vertical="center" wrapText="1"/>
    </xf>
    <xf numFmtId="0" fontId="36" fillId="0" borderId="83" xfId="0" applyFont="1" applyFill="1" applyBorder="1" applyAlignment="1">
      <alignment wrapText="1"/>
    </xf>
    <xf numFmtId="164" fontId="36" fillId="0" borderId="83" xfId="0" applyNumberFormat="1" applyFont="1" applyFill="1" applyBorder="1" applyAlignment="1">
      <alignment horizontal="center" wrapText="1"/>
    </xf>
    <xf numFmtId="164" fontId="36" fillId="0" borderId="83" xfId="0" applyNumberFormat="1" applyFont="1" applyFill="1" applyBorder="1" applyAlignment="1">
      <alignment vertical="center" wrapText="1"/>
    </xf>
    <xf numFmtId="164" fontId="37" fillId="0" borderId="83" xfId="0" applyNumberFormat="1" applyFont="1" applyFill="1" applyBorder="1" applyAlignment="1">
      <alignment horizontal="right" vertical="center" wrapText="1"/>
    </xf>
    <xf numFmtId="164" fontId="109" fillId="0" borderId="83" xfId="0" applyNumberFormat="1" applyFont="1" applyFill="1" applyBorder="1" applyAlignment="1" quotePrefix="1">
      <alignment horizontal="center" vertical="center"/>
    </xf>
    <xf numFmtId="164" fontId="36" fillId="0" borderId="83" xfId="0" applyNumberFormat="1" applyFont="1" applyFill="1" applyBorder="1" applyAlignment="1" quotePrefix="1">
      <alignment horizontal="center" vertical="center"/>
    </xf>
    <xf numFmtId="164" fontId="109" fillId="0" borderId="83" xfId="0" applyNumberFormat="1" applyFont="1" applyFill="1" applyBorder="1" applyAlignment="1">
      <alignment horizontal="center" vertical="center"/>
    </xf>
    <xf numFmtId="164" fontId="110" fillId="0" borderId="83" xfId="0" applyNumberFormat="1" applyFont="1" applyFill="1" applyBorder="1" applyAlignment="1">
      <alignment horizontal="center" vertical="center"/>
    </xf>
    <xf numFmtId="164" fontId="37" fillId="0" borderId="83" xfId="0" applyNumberFormat="1" applyFont="1" applyFill="1" applyBorder="1" applyAlignment="1" quotePrefix="1">
      <alignment horizontal="center" vertical="center"/>
    </xf>
    <xf numFmtId="164" fontId="36" fillId="0" borderId="83" xfId="0" applyNumberFormat="1" applyFont="1" applyFill="1" applyBorder="1" applyAlignment="1">
      <alignment horizontal="center" vertical="center"/>
    </xf>
    <xf numFmtId="1" fontId="111" fillId="0" borderId="83" xfId="0" applyNumberFormat="1" applyFont="1" applyFill="1" applyBorder="1" applyAlignment="1">
      <alignment horizontal="center" vertical="center"/>
    </xf>
    <xf numFmtId="164" fontId="36" fillId="0" borderId="84" xfId="0" applyNumberFormat="1" applyFont="1" applyFill="1" applyBorder="1" applyAlignment="1">
      <alignment horizontal="center" vertical="center"/>
    </xf>
    <xf numFmtId="164" fontId="110" fillId="0" borderId="80" xfId="0" applyNumberFormat="1" applyFont="1" applyFill="1" applyBorder="1" applyAlignment="1">
      <alignment horizontal="center" vertical="center"/>
    </xf>
    <xf numFmtId="164" fontId="37" fillId="0" borderId="80" xfId="0" applyNumberFormat="1" applyFont="1" applyFill="1" applyBorder="1" applyAlignment="1">
      <alignment horizontal="center" vertical="center"/>
    </xf>
    <xf numFmtId="164" fontId="110" fillId="0" borderId="83" xfId="0" applyNumberFormat="1" applyFont="1" applyFill="1" applyBorder="1" applyAlignment="1" quotePrefix="1">
      <alignment horizontal="center" vertical="center"/>
    </xf>
    <xf numFmtId="1" fontId="109" fillId="0" borderId="83" xfId="0" applyNumberFormat="1" applyFont="1" applyFill="1" applyBorder="1" applyAlignment="1">
      <alignment horizontal="center" vertical="center"/>
    </xf>
    <xf numFmtId="164" fontId="110" fillId="0" borderId="84" xfId="0" applyNumberFormat="1" applyFont="1" applyFill="1" applyBorder="1" applyAlignment="1">
      <alignment horizontal="center" vertical="center"/>
    </xf>
    <xf numFmtId="164" fontId="37" fillId="0" borderId="83" xfId="0" applyNumberFormat="1" applyFont="1" applyFill="1" applyBorder="1" applyAlignment="1">
      <alignment horizontal="center" vertical="center"/>
    </xf>
    <xf numFmtId="0" fontId="36" fillId="0" borderId="85" xfId="0" applyFont="1" applyFill="1" applyBorder="1" applyAlignment="1" quotePrefix="1">
      <alignment vertical="center" wrapText="1"/>
    </xf>
    <xf numFmtId="1" fontId="37" fillId="0" borderId="80" xfId="0" applyNumberFormat="1" applyFont="1" applyFill="1" applyBorder="1" applyAlignment="1">
      <alignment horizontal="center" vertical="center"/>
    </xf>
    <xf numFmtId="164" fontId="37" fillId="0" borderId="86" xfId="0" applyNumberFormat="1" applyFont="1" applyFill="1" applyBorder="1" applyAlignment="1">
      <alignment horizontal="center" vertical="center"/>
    </xf>
    <xf numFmtId="0" fontId="36" fillId="0" borderId="87" xfId="0" applyFont="1" applyFill="1" applyBorder="1" applyAlignment="1" quotePrefix="1">
      <alignment vertical="center" wrapText="1"/>
    </xf>
    <xf numFmtId="164" fontId="36" fillId="0" borderId="88" xfId="0" applyNumberFormat="1" applyFont="1" applyFill="1" applyBorder="1" applyAlignment="1">
      <alignment horizontal="center" vertical="center"/>
    </xf>
    <xf numFmtId="0" fontId="125" fillId="0" borderId="70" xfId="0" applyFont="1" applyFill="1" applyBorder="1" applyAlignment="1">
      <alignment horizontal="left"/>
    </xf>
    <xf numFmtId="0" fontId="36" fillId="0" borderId="87" xfId="0" applyFont="1" applyFill="1" applyBorder="1" applyAlignment="1">
      <alignment horizontal="center" vertical="center"/>
    </xf>
    <xf numFmtId="0" fontId="36" fillId="0" borderId="70" xfId="0" applyFont="1" applyFill="1" applyBorder="1" applyAlignment="1">
      <alignment horizontal="left" vertical="center"/>
    </xf>
    <xf numFmtId="0" fontId="36" fillId="0" borderId="70" xfId="0" applyFont="1" applyFill="1" applyBorder="1" applyAlignment="1">
      <alignment horizontal="center" vertical="center"/>
    </xf>
    <xf numFmtId="0" fontId="37" fillId="0" borderId="70" xfId="0" applyFont="1" applyFill="1" applyBorder="1" applyAlignment="1">
      <alignment horizontal="center" vertical="center"/>
    </xf>
    <xf numFmtId="1" fontId="36" fillId="0" borderId="70" xfId="0" applyNumberFormat="1" applyFont="1" applyFill="1" applyBorder="1" applyAlignment="1">
      <alignment horizontal="center" vertical="center"/>
    </xf>
    <xf numFmtId="0" fontId="36"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36" fillId="0" borderId="90" xfId="0" applyFont="1" applyFill="1" applyBorder="1" applyAlignment="1">
      <alignment vertical="center" wrapText="1"/>
    </xf>
    <xf numFmtId="0" fontId="36" fillId="0" borderId="90" xfId="0" applyFont="1" applyFill="1" applyBorder="1" applyAlignment="1">
      <alignment horizontal="left" vertical="center"/>
    </xf>
    <xf numFmtId="164" fontId="36" fillId="0" borderId="90" xfId="0" applyNumberFormat="1" applyFont="1" applyFill="1" applyBorder="1" applyAlignment="1">
      <alignment horizontal="center" wrapText="1"/>
    </xf>
    <xf numFmtId="0" fontId="27" fillId="0" borderId="90" xfId="0" applyFont="1" applyFill="1" applyBorder="1" applyAlignment="1">
      <alignment horizontal="center" vertical="center"/>
    </xf>
    <xf numFmtId="164" fontId="36" fillId="0" borderId="90" xfId="0" applyNumberFormat="1" applyFont="1" applyFill="1" applyBorder="1" applyAlignment="1">
      <alignment vertical="center" wrapText="1"/>
    </xf>
    <xf numFmtId="0" fontId="37" fillId="0" borderId="90" xfId="0" applyFont="1" applyFill="1" applyBorder="1" applyAlignment="1">
      <alignment horizontal="center" vertical="center"/>
    </xf>
    <xf numFmtId="0" fontId="36" fillId="0" borderId="90"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83" xfId="0" applyFont="1" applyFill="1" applyBorder="1" applyAlignment="1">
      <alignment horizontal="center" vertical="center"/>
    </xf>
    <xf numFmtId="0" fontId="36" fillId="0" borderId="73" xfId="0" applyFont="1" applyFill="1" applyBorder="1" applyAlignment="1">
      <alignment horizontal="left" vertical="center" wrapText="1"/>
    </xf>
    <xf numFmtId="164" fontId="36" fillId="0" borderId="73" xfId="0" applyNumberFormat="1" applyFont="1" applyFill="1" applyBorder="1" applyAlignment="1">
      <alignment horizontal="center" vertical="center" wrapText="1"/>
    </xf>
    <xf numFmtId="0" fontId="36" fillId="0" borderId="77" xfId="0" applyFont="1" applyFill="1" applyBorder="1" applyAlignment="1">
      <alignment horizontal="left" vertical="center" wrapText="1"/>
    </xf>
    <xf numFmtId="164" fontId="36" fillId="0" borderId="77" xfId="0" applyNumberFormat="1" applyFont="1" applyFill="1" applyBorder="1" applyAlignment="1">
      <alignment horizontal="center" vertical="center" wrapText="1"/>
    </xf>
    <xf numFmtId="0" fontId="36" fillId="0" borderId="80" xfId="0" applyFont="1" applyFill="1" applyBorder="1" applyAlignment="1">
      <alignment horizontal="left" vertical="center" wrapText="1"/>
    </xf>
    <xf numFmtId="164" fontId="36" fillId="0" borderId="80" xfId="0" applyNumberFormat="1" applyFont="1" applyFill="1" applyBorder="1" applyAlignment="1">
      <alignment horizontal="center" vertical="center" wrapText="1"/>
    </xf>
    <xf numFmtId="0" fontId="36" fillId="0" borderId="70" xfId="0" applyFont="1" applyFill="1" applyBorder="1" applyAlignment="1">
      <alignment horizontal="left" vertical="center" wrapText="1"/>
    </xf>
    <xf numFmtId="164" fontId="36" fillId="0" borderId="70" xfId="0" applyNumberFormat="1" applyFont="1" applyFill="1" applyBorder="1" applyAlignment="1">
      <alignment horizontal="center" vertical="center" wrapText="1"/>
    </xf>
    <xf numFmtId="0" fontId="36" fillId="0" borderId="83" xfId="0" applyFont="1" applyFill="1" applyBorder="1" applyAlignment="1">
      <alignment horizontal="left" vertical="center" wrapText="1"/>
    </xf>
    <xf numFmtId="164" fontId="36" fillId="0" borderId="83" xfId="0" applyNumberFormat="1" applyFont="1" applyFill="1" applyBorder="1" applyAlignment="1">
      <alignment horizontal="center" vertical="center" wrapText="1"/>
    </xf>
    <xf numFmtId="0" fontId="36" fillId="0" borderId="27" xfId="0" applyFont="1" applyFill="1" applyBorder="1" applyAlignment="1">
      <alignment horizontal="left" vertical="center" wrapText="1"/>
    </xf>
    <xf numFmtId="164" fontId="36" fillId="0" borderId="27" xfId="0" applyNumberFormat="1" applyFont="1" applyFill="1" applyBorder="1" applyAlignment="1">
      <alignment horizontal="center" vertical="center" wrapText="1"/>
    </xf>
    <xf numFmtId="164" fontId="37" fillId="0" borderId="27" xfId="0" applyNumberFormat="1" applyFont="1" applyFill="1" applyBorder="1" applyAlignment="1" quotePrefix="1">
      <alignment horizontal="center" vertical="center"/>
    </xf>
    <xf numFmtId="0" fontId="36" fillId="0" borderId="90" xfId="0" applyFont="1" applyFill="1" applyBorder="1" applyAlignment="1">
      <alignment horizontal="left" vertical="center" wrapText="1"/>
    </xf>
    <xf numFmtId="164" fontId="36" fillId="0" borderId="90" xfId="0" applyNumberFormat="1" applyFont="1" applyFill="1" applyBorder="1" applyAlignment="1">
      <alignment horizontal="center" vertical="center" wrapText="1"/>
    </xf>
    <xf numFmtId="164" fontId="37" fillId="0" borderId="51" xfId="0" applyNumberFormat="1" applyFont="1" applyFill="1" applyBorder="1" applyAlignment="1" quotePrefix="1">
      <alignment horizontal="center" vertical="center"/>
    </xf>
    <xf numFmtId="0" fontId="36" fillId="0" borderId="26" xfId="0" applyFont="1" applyFill="1" applyBorder="1" applyAlignment="1">
      <alignment horizontal="justify" vertical="center" wrapText="1"/>
    </xf>
    <xf numFmtId="1" fontId="36" fillId="0" borderId="26" xfId="0" applyNumberFormat="1" applyFont="1" applyFill="1" applyBorder="1" applyAlignment="1">
      <alignment horizontal="center" vertical="center" wrapText="1"/>
    </xf>
    <xf numFmtId="0" fontId="47" fillId="0" borderId="25" xfId="0" applyFont="1" applyFill="1" applyBorder="1" applyAlignment="1">
      <alignment/>
    </xf>
    <xf numFmtId="164" fontId="36" fillId="0" borderId="61" xfId="0" applyNumberFormat="1" applyFont="1" applyFill="1" applyBorder="1" applyAlignment="1">
      <alignment horizontal="center" vertical="center"/>
    </xf>
    <xf numFmtId="164" fontId="36" fillId="0" borderId="45" xfId="0" applyNumberFormat="1" applyFont="1" applyFill="1" applyBorder="1" applyAlignment="1">
      <alignment horizontal="center" vertical="center" wrapText="1"/>
    </xf>
    <xf numFmtId="164" fontId="36" fillId="0" borderId="46" xfId="0" applyNumberFormat="1" applyFont="1" applyFill="1" applyBorder="1" applyAlignment="1">
      <alignment horizontal="center" vertical="center" wrapText="1"/>
    </xf>
    <xf numFmtId="164" fontId="37" fillId="0" borderId="47" xfId="0" applyNumberFormat="1" applyFont="1" applyFill="1" applyBorder="1" applyAlignment="1" quotePrefix="1">
      <alignment horizontal="center" vertical="center"/>
    </xf>
    <xf numFmtId="0" fontId="36" fillId="0" borderId="63" xfId="0" applyFont="1" applyFill="1" applyBorder="1" applyAlignment="1">
      <alignment horizontal="left" vertical="center" wrapText="1"/>
    </xf>
    <xf numFmtId="164" fontId="36" fillId="0" borderId="65" xfId="0" applyNumberFormat="1" applyFont="1" applyFill="1" applyBorder="1" applyAlignment="1">
      <alignment horizontal="center" vertical="center"/>
    </xf>
    <xf numFmtId="164" fontId="36" fillId="0" borderId="66" xfId="0" applyNumberFormat="1" applyFont="1" applyFill="1" applyBorder="1" applyAlignment="1">
      <alignment horizontal="center" vertical="center" wrapText="1"/>
    </xf>
    <xf numFmtId="164" fontId="36" fillId="0" borderId="63" xfId="0" applyNumberFormat="1" applyFont="1" applyFill="1" applyBorder="1" applyAlignment="1">
      <alignment horizontal="center" vertical="center" wrapText="1"/>
    </xf>
    <xf numFmtId="164" fontId="37" fillId="0" borderId="67" xfId="0" applyNumberFormat="1" applyFont="1" applyFill="1" applyBorder="1" applyAlignment="1" quotePrefix="1">
      <alignment horizontal="center" vertical="center"/>
    </xf>
    <xf numFmtId="0" fontId="87" fillId="0" borderId="27" xfId="0" applyFont="1" applyFill="1" applyBorder="1" applyAlignment="1">
      <alignment horizontal="left"/>
    </xf>
    <xf numFmtId="0" fontId="87" fillId="0" borderId="70" xfId="0" applyFont="1" applyFill="1" applyBorder="1" applyAlignment="1">
      <alignment horizontal="left"/>
    </xf>
    <xf numFmtId="0" fontId="2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6" fillId="0" borderId="15" xfId="0" applyFont="1" applyFill="1" applyBorder="1" applyAlignment="1">
      <alignment horizontal="center" vertical="center"/>
    </xf>
    <xf numFmtId="0" fontId="6" fillId="0" borderId="58" xfId="0" applyFont="1" applyFill="1" applyBorder="1" applyAlignment="1">
      <alignment horizontal="center" vertical="center"/>
    </xf>
    <xf numFmtId="0" fontId="6" fillId="33" borderId="10" xfId="0" applyFont="1" applyFill="1" applyBorder="1" applyAlignment="1">
      <alignment horizontal="center" wrapText="1"/>
    </xf>
    <xf numFmtId="0" fontId="6" fillId="33" borderId="16" xfId="0" applyFont="1" applyFill="1" applyBorder="1" applyAlignment="1">
      <alignment horizontal="center" wrapText="1"/>
    </xf>
    <xf numFmtId="0" fontId="6" fillId="0" borderId="10" xfId="0" applyFont="1" applyFill="1" applyBorder="1" applyAlignment="1">
      <alignment horizontal="center" wrapText="1"/>
    </xf>
    <xf numFmtId="0" fontId="6" fillId="33" borderId="92" xfId="0" applyFont="1" applyFill="1" applyBorder="1" applyAlignment="1">
      <alignment horizontal="center" wrapText="1"/>
    </xf>
    <xf numFmtId="0" fontId="11" fillId="0" borderId="10" xfId="62" applyFont="1" applyFill="1" applyBorder="1" applyAlignment="1">
      <alignment horizontal="center" vertical="center"/>
      <protection/>
    </xf>
    <xf numFmtId="0" fontId="11" fillId="0" borderId="15" xfId="62" applyFont="1" applyFill="1" applyBorder="1" applyAlignment="1">
      <alignment horizontal="center" vertical="center"/>
      <protection/>
    </xf>
    <xf numFmtId="0" fontId="20" fillId="0" borderId="0" xfId="0" applyFont="1" applyAlignment="1">
      <alignment horizontal="center"/>
    </xf>
    <xf numFmtId="0" fontId="6" fillId="0" borderId="93" xfId="83" applyFont="1" applyBorder="1" applyAlignment="1">
      <alignment horizontal="center"/>
      <protection/>
    </xf>
    <xf numFmtId="0" fontId="11" fillId="0" borderId="14" xfId="62" applyFont="1" applyFill="1" applyBorder="1" applyAlignment="1">
      <alignment horizontal="center" vertical="center"/>
      <protection/>
    </xf>
    <xf numFmtId="0" fontId="11" fillId="0" borderId="11" xfId="62" applyFont="1" applyFill="1" applyBorder="1" applyAlignment="1">
      <alignment horizontal="center" vertical="center"/>
      <protection/>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0" xfId="0" applyFont="1" applyFill="1" applyAlignment="1">
      <alignment horizontal="center"/>
    </xf>
    <xf numFmtId="0" fontId="18" fillId="0" borderId="0" xfId="0" applyFont="1" applyFill="1" applyAlignment="1">
      <alignment horizontal="center"/>
    </xf>
    <xf numFmtId="0" fontId="19"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6" fillId="0" borderId="94" xfId="0" applyFont="1" applyFill="1" applyBorder="1" applyAlignment="1">
      <alignment horizontal="center" wrapText="1"/>
    </xf>
    <xf numFmtId="0" fontId="6" fillId="0" borderId="16" xfId="0" applyFont="1" applyFill="1" applyBorder="1" applyAlignment="1">
      <alignment horizontal="center" wrapText="1"/>
    </xf>
    <xf numFmtId="0" fontId="6" fillId="0" borderId="92" xfId="0" applyFont="1" applyFill="1" applyBorder="1" applyAlignment="1">
      <alignment horizont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33" borderId="96" xfId="0" applyFont="1" applyFill="1" applyBorder="1" applyAlignment="1">
      <alignment horizontal="center" wrapText="1"/>
    </xf>
    <xf numFmtId="0" fontId="6" fillId="33" borderId="18" xfId="0" applyFont="1" applyFill="1" applyBorder="1" applyAlignment="1">
      <alignment horizontal="center" wrapText="1"/>
    </xf>
    <xf numFmtId="1" fontId="6"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6" fillId="0" borderId="14" xfId="0" applyFont="1" applyFill="1" applyBorder="1" applyAlignment="1">
      <alignment horizontal="center" wrapText="1"/>
    </xf>
    <xf numFmtId="0" fontId="6" fillId="0" borderId="12" xfId="0" applyFont="1" applyFill="1" applyBorder="1" applyAlignment="1">
      <alignment horizontal="center" wrapText="1"/>
    </xf>
    <xf numFmtId="0" fontId="6" fillId="0" borderId="11" xfId="0" applyFont="1" applyFill="1" applyBorder="1" applyAlignment="1">
      <alignment horizontal="center" wrapText="1"/>
    </xf>
    <xf numFmtId="1" fontId="6" fillId="0" borderId="20" xfId="0" applyNumberFormat="1" applyFont="1" applyFill="1" applyBorder="1" applyAlignment="1">
      <alignment horizontal="center" vertical="center" wrapText="1"/>
    </xf>
    <xf numFmtId="1" fontId="6" fillId="0" borderId="97"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6" fillId="0" borderId="93" xfId="0" applyNumberFormat="1" applyFont="1" applyFill="1" applyBorder="1" applyAlignment="1">
      <alignment horizontal="center" vertical="center" wrapText="1"/>
    </xf>
    <xf numFmtId="1" fontId="6" fillId="0" borderId="98" xfId="0" applyNumberFormat="1" applyFont="1" applyFill="1" applyBorder="1" applyAlignment="1">
      <alignment horizontal="center" vertical="center" wrapText="1"/>
    </xf>
    <xf numFmtId="0" fontId="0" fillId="0" borderId="20" xfId="0" applyFont="1" applyFill="1" applyBorder="1" applyAlignment="1">
      <alignment horizontal="center"/>
    </xf>
    <xf numFmtId="0" fontId="0" fillId="0" borderId="97"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0" fillId="0" borderId="93" xfId="0" applyFill="1" applyBorder="1" applyAlignment="1">
      <alignment horizontal="center"/>
    </xf>
    <xf numFmtId="0" fontId="0" fillId="0" borderId="98" xfId="0" applyFill="1" applyBorder="1" applyAlignment="1">
      <alignment horizontal="center"/>
    </xf>
    <xf numFmtId="0" fontId="11" fillId="0" borderId="14" xfId="62" applyFont="1" applyBorder="1" applyAlignment="1">
      <alignment horizontal="center" vertical="center"/>
      <protection/>
    </xf>
    <xf numFmtId="0" fontId="11" fillId="0" borderId="11" xfId="62" applyFont="1" applyBorder="1" applyAlignment="1">
      <alignment horizontal="center" vertical="center"/>
      <protection/>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6" fillId="0" borderId="19" xfId="0" applyFont="1" applyFill="1" applyBorder="1" applyAlignment="1">
      <alignment horizontal="center" wrapText="1"/>
    </xf>
    <xf numFmtId="0" fontId="0" fillId="33" borderId="10" xfId="0" applyFont="1" applyFill="1" applyBorder="1" applyAlignment="1">
      <alignment horizontal="center"/>
    </xf>
    <xf numFmtId="0" fontId="0" fillId="33" borderId="19" xfId="0" applyFill="1" applyBorder="1" applyAlignment="1">
      <alignment horizontal="center"/>
    </xf>
    <xf numFmtId="0" fontId="0" fillId="33" borderId="10" xfId="0" applyFill="1" applyBorder="1" applyAlignment="1">
      <alignment horizontal="center"/>
    </xf>
    <xf numFmtId="0" fontId="0" fillId="0" borderId="10" xfId="0" applyFont="1" applyFill="1" applyBorder="1" applyAlignment="1">
      <alignment horizontal="center"/>
    </xf>
    <xf numFmtId="0" fontId="0" fillId="0" borderId="19" xfId="0" applyFont="1" applyFill="1" applyBorder="1" applyAlignment="1">
      <alignment horizontal="center"/>
    </xf>
    <xf numFmtId="0" fontId="6" fillId="0" borderId="0" xfId="0" applyFont="1" applyAlignment="1">
      <alignment horizontal="center"/>
    </xf>
    <xf numFmtId="0" fontId="0" fillId="33" borderId="14" xfId="0" applyFont="1" applyFill="1" applyBorder="1" applyAlignment="1">
      <alignment horizontal="center"/>
    </xf>
    <xf numFmtId="0" fontId="0" fillId="33" borderId="12" xfId="0" applyFont="1" applyFill="1" applyBorder="1" applyAlignment="1">
      <alignment horizontal="center"/>
    </xf>
    <xf numFmtId="0" fontId="0" fillId="33" borderId="11" xfId="0" applyFont="1" applyFill="1" applyBorder="1" applyAlignment="1">
      <alignment horizontal="center"/>
    </xf>
    <xf numFmtId="1" fontId="6" fillId="33" borderId="10" xfId="0" applyNumberFormat="1" applyFont="1" applyFill="1" applyBorder="1" applyAlignment="1">
      <alignment horizontal="center" vertical="center" wrapText="1"/>
    </xf>
    <xf numFmtId="1" fontId="6" fillId="33" borderId="18" xfId="0" applyNumberFormat="1" applyFont="1" applyFill="1" applyBorder="1" applyAlignment="1">
      <alignment horizontal="center" vertical="center" wrapText="1"/>
    </xf>
    <xf numFmtId="1" fontId="6" fillId="33" borderId="19" xfId="0" applyNumberFormat="1" applyFont="1" applyFill="1" applyBorder="1" applyAlignment="1">
      <alignment horizontal="center" vertical="center" wrapText="1"/>
    </xf>
    <xf numFmtId="1" fontId="6" fillId="33" borderId="95"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0" fillId="33" borderId="16" xfId="0" applyFont="1"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0" xfId="0" applyFont="1" applyFill="1" applyBorder="1" applyAlignment="1">
      <alignment horizontal="center" wrapText="1"/>
    </xf>
    <xf numFmtId="0" fontId="0" fillId="33" borderId="19" xfId="0" applyFont="1" applyFill="1" applyBorder="1" applyAlignment="1">
      <alignment horizontal="center" wrapText="1"/>
    </xf>
    <xf numFmtId="0" fontId="0" fillId="33" borderId="19" xfId="0" applyFont="1" applyFill="1" applyBorder="1" applyAlignment="1">
      <alignment horizontal="center"/>
    </xf>
    <xf numFmtId="1" fontId="6" fillId="0" borderId="10" xfId="0" applyNumberFormat="1" applyFont="1" applyFill="1" applyBorder="1" applyAlignment="1">
      <alignment horizontal="center" vertical="center" wrapText="1"/>
    </xf>
    <xf numFmtId="1" fontId="6" fillId="33" borderId="92" xfId="0" applyNumberFormat="1" applyFont="1" applyFill="1" applyBorder="1" applyAlignment="1">
      <alignment horizontal="center" vertical="center" wrapText="1"/>
    </xf>
    <xf numFmtId="1" fontId="6" fillId="33" borderId="96" xfId="0" applyNumberFormat="1" applyFont="1" applyFill="1" applyBorder="1" applyAlignment="1">
      <alignment horizontal="center" vertical="center" wrapText="1"/>
    </xf>
    <xf numFmtId="1" fontId="6" fillId="34" borderId="18" xfId="0" applyNumberFormat="1"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92" xfId="0" applyFont="1" applyBorder="1" applyAlignment="1">
      <alignment horizontal="center"/>
    </xf>
    <xf numFmtId="0" fontId="0" fillId="33" borderId="94" xfId="0" applyFont="1" applyFill="1" applyBorder="1" applyAlignment="1">
      <alignment horizontal="center"/>
    </xf>
    <xf numFmtId="0" fontId="0" fillId="0" borderId="92" xfId="0" applyFont="1" applyFill="1" applyBorder="1" applyAlignment="1">
      <alignment horizontal="center"/>
    </xf>
    <xf numFmtId="0" fontId="11" fillId="0" borderId="10" xfId="62" applyFont="1" applyBorder="1" applyAlignment="1">
      <alignment horizontal="center" vertical="center"/>
      <protection/>
    </xf>
    <xf numFmtId="0" fontId="11" fillId="0" borderId="15" xfId="62" applyFont="1" applyBorder="1" applyAlignment="1">
      <alignment horizontal="center" vertical="center"/>
      <protection/>
    </xf>
    <xf numFmtId="1" fontId="6" fillId="0" borderId="92" xfId="0" applyNumberFormat="1" applyFont="1" applyFill="1" applyBorder="1" applyAlignment="1">
      <alignment horizontal="center" vertical="center" wrapText="1"/>
    </xf>
    <xf numFmtId="0" fontId="0" fillId="0" borderId="92" xfId="0" applyFont="1" applyFill="1" applyBorder="1" applyAlignment="1">
      <alignment horizontal="left"/>
    </xf>
    <xf numFmtId="0" fontId="0" fillId="0" borderId="10" xfId="0" applyFont="1" applyFill="1" applyBorder="1" applyAlignment="1">
      <alignment horizontal="left"/>
    </xf>
    <xf numFmtId="0" fontId="0" fillId="33" borderId="92" xfId="0" applyFont="1" applyFill="1" applyBorder="1" applyAlignment="1">
      <alignment horizontal="center"/>
    </xf>
    <xf numFmtId="0" fontId="0" fillId="33" borderId="20" xfId="0" applyFill="1" applyBorder="1" applyAlignment="1">
      <alignment horizontal="center"/>
    </xf>
    <xf numFmtId="0" fontId="0" fillId="33" borderId="99" xfId="0" applyFill="1" applyBorder="1" applyAlignment="1">
      <alignment horizontal="center"/>
    </xf>
    <xf numFmtId="0" fontId="0" fillId="33" borderId="21" xfId="0" applyFill="1" applyBorder="1" applyAlignment="1">
      <alignment horizontal="center"/>
    </xf>
    <xf numFmtId="0" fontId="0" fillId="33" borderId="100" xfId="0" applyFill="1" applyBorder="1" applyAlignment="1">
      <alignment horizontal="center"/>
    </xf>
    <xf numFmtId="0" fontId="0" fillId="33" borderId="14" xfId="0" applyFill="1" applyBorder="1" applyAlignment="1">
      <alignment horizontal="center"/>
    </xf>
    <xf numFmtId="0" fontId="0" fillId="33" borderId="12" xfId="0" applyFill="1" applyBorder="1" applyAlignment="1">
      <alignment horizontal="center"/>
    </xf>
    <xf numFmtId="0" fontId="0" fillId="33" borderId="23" xfId="0" applyFill="1" applyBorder="1" applyAlignment="1">
      <alignment horizontal="center"/>
    </xf>
    <xf numFmtId="1" fontId="6" fillId="33" borderId="20" xfId="0" applyNumberFormat="1" applyFont="1" applyFill="1" applyBorder="1" applyAlignment="1">
      <alignment horizontal="center" vertical="center" wrapText="1"/>
    </xf>
    <xf numFmtId="1" fontId="6" fillId="33" borderId="97"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21" xfId="0" applyNumberFormat="1" applyFont="1" applyFill="1" applyBorder="1" applyAlignment="1">
      <alignment horizontal="center" vertical="center" wrapText="1"/>
    </xf>
    <xf numFmtId="1" fontId="6" fillId="33" borderId="93" xfId="0" applyNumberFormat="1" applyFont="1" applyFill="1" applyBorder="1" applyAlignment="1">
      <alignment horizontal="center" vertical="center" wrapText="1"/>
    </xf>
    <xf numFmtId="1" fontId="6" fillId="33" borderId="98" xfId="0" applyNumberFormat="1" applyFont="1" applyFill="1" applyBorder="1" applyAlignment="1">
      <alignment horizontal="center" vertical="center" wrapText="1"/>
    </xf>
    <xf numFmtId="0" fontId="0" fillId="33" borderId="20" xfId="0" applyFont="1" applyFill="1" applyBorder="1" applyAlignment="1">
      <alignment horizontal="center"/>
    </xf>
    <xf numFmtId="0" fontId="0" fillId="33" borderId="97" xfId="0" applyFill="1" applyBorder="1" applyAlignment="1">
      <alignment horizontal="center"/>
    </xf>
    <xf numFmtId="0" fontId="0" fillId="33" borderId="13" xfId="0" applyFill="1" applyBorder="1" applyAlignment="1">
      <alignment horizontal="center"/>
    </xf>
    <xf numFmtId="0" fontId="0" fillId="33" borderId="93" xfId="0" applyFill="1" applyBorder="1" applyAlignment="1">
      <alignment horizontal="center"/>
    </xf>
    <xf numFmtId="0" fontId="0" fillId="33" borderId="98" xfId="0" applyFill="1" applyBorder="1" applyAlignment="1">
      <alignment horizontal="center"/>
    </xf>
    <xf numFmtId="0" fontId="0" fillId="33" borderId="11" xfId="0" applyFill="1" applyBorder="1" applyAlignment="1">
      <alignment horizontal="center"/>
    </xf>
    <xf numFmtId="1" fontId="6" fillId="33" borderId="14" xfId="0" applyNumberFormat="1"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0" fillId="0" borderId="14" xfId="0" applyFont="1"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6" fillId="33" borderId="14" xfId="0" applyFont="1" applyFill="1" applyBorder="1" applyAlignment="1">
      <alignment horizontal="center"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24" fillId="0" borderId="10" xfId="0" applyFont="1" applyFill="1" applyBorder="1" applyAlignment="1">
      <alignment horizontal="center" wrapText="1"/>
    </xf>
    <xf numFmtId="0" fontId="107" fillId="0" borderId="97" xfId="0" applyFont="1" applyFill="1" applyBorder="1" applyAlignment="1">
      <alignment horizontal="center"/>
    </xf>
    <xf numFmtId="0" fontId="107" fillId="0" borderId="13" xfId="0" applyFont="1" applyFill="1" applyBorder="1" applyAlignment="1">
      <alignment horizontal="center"/>
    </xf>
    <xf numFmtId="0" fontId="107" fillId="0" borderId="93" xfId="0" applyFont="1" applyFill="1" applyBorder="1" applyAlignment="1">
      <alignment horizontal="center"/>
    </xf>
    <xf numFmtId="0" fontId="107" fillId="0" borderId="98" xfId="0" applyFont="1" applyFill="1" applyBorder="1" applyAlignment="1">
      <alignment horizontal="center"/>
    </xf>
    <xf numFmtId="0" fontId="0" fillId="33" borderId="97" xfId="0" applyFont="1" applyFill="1" applyBorder="1" applyAlignment="1">
      <alignment horizontal="center"/>
    </xf>
    <xf numFmtId="0" fontId="0" fillId="33" borderId="21" xfId="0" applyFont="1" applyFill="1" applyBorder="1" applyAlignment="1">
      <alignment horizontal="center"/>
    </xf>
    <xf numFmtId="0" fontId="0" fillId="33" borderId="93" xfId="0" applyFont="1" applyFill="1" applyBorder="1" applyAlignment="1">
      <alignment horizontal="center"/>
    </xf>
    <xf numFmtId="0" fontId="16"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0" fillId="0" borderId="0" xfId="0" applyFill="1" applyAlignment="1">
      <alignment horizontal="center"/>
    </xf>
    <xf numFmtId="0" fontId="20" fillId="0" borderId="0" xfId="0" applyFont="1" applyFill="1" applyAlignment="1">
      <alignment horizontal="center"/>
    </xf>
    <xf numFmtId="0" fontId="11" fillId="0" borderId="12" xfId="62" applyFont="1" applyBorder="1" applyAlignment="1">
      <alignment horizontal="center" vertical="center"/>
      <protection/>
    </xf>
    <xf numFmtId="1" fontId="23" fillId="0" borderId="94"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0" fontId="6" fillId="0" borderId="92" xfId="0" applyFont="1" applyFill="1" applyBorder="1" applyAlignment="1">
      <alignment horizontal="center" vertical="center"/>
    </xf>
    <xf numFmtId="0" fontId="6" fillId="0" borderId="1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95" xfId="0" applyFont="1" applyFill="1" applyBorder="1" applyAlignment="1">
      <alignment horizontal="center" vertical="center"/>
    </xf>
    <xf numFmtId="0" fontId="0" fillId="0" borderId="10" xfId="0"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7" xfId="0" applyFont="1" applyFill="1" applyBorder="1" applyAlignment="1">
      <alignment horizontal="center"/>
    </xf>
    <xf numFmtId="0" fontId="0" fillId="0" borderId="99" xfId="0" applyFill="1" applyBorder="1" applyAlignment="1">
      <alignment horizontal="center"/>
    </xf>
    <xf numFmtId="0" fontId="0" fillId="0" borderId="100" xfId="0" applyFill="1" applyBorder="1" applyAlignment="1">
      <alignment horizontal="center"/>
    </xf>
    <xf numFmtId="0" fontId="32" fillId="0" borderId="0" xfId="0" applyFont="1" applyFill="1" applyAlignment="1">
      <alignment horizontal="center"/>
    </xf>
    <xf numFmtId="0" fontId="0" fillId="33" borderId="20" xfId="0" applyFont="1" applyFill="1" applyBorder="1" applyAlignment="1">
      <alignment horizontal="center" vertical="center"/>
    </xf>
    <xf numFmtId="0" fontId="23"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11" fillId="0" borderId="94" xfId="62" applyFont="1" applyBorder="1" applyAlignment="1">
      <alignment horizontal="center" vertical="center"/>
      <protection/>
    </xf>
    <xf numFmtId="0" fontId="11" fillId="0" borderId="16" xfId="62" applyFont="1" applyBorder="1" applyAlignment="1">
      <alignment horizontal="center" vertical="center"/>
      <protection/>
    </xf>
    <xf numFmtId="0" fontId="8" fillId="33" borderId="10" xfId="0" applyFont="1" applyFill="1" applyBorder="1" applyAlignment="1">
      <alignment horizontal="center"/>
    </xf>
    <xf numFmtId="0" fontId="8" fillId="0" borderId="10" xfId="0" applyFont="1" applyBorder="1" applyAlignment="1">
      <alignment horizontal="center"/>
    </xf>
    <xf numFmtId="0" fontId="8" fillId="0" borderId="10" xfId="0" applyFont="1" applyFill="1" applyBorder="1" applyAlignment="1">
      <alignment horizontal="center"/>
    </xf>
    <xf numFmtId="0" fontId="8" fillId="0" borderId="19" xfId="0" applyFont="1" applyFill="1" applyBorder="1" applyAlignment="1">
      <alignment horizontal="center"/>
    </xf>
    <xf numFmtId="1" fontId="8" fillId="0" borderId="19" xfId="0" applyNumberFormat="1" applyFont="1" applyFill="1" applyBorder="1" applyAlignment="1">
      <alignment horizontal="center" vertical="center" wrapText="1"/>
    </xf>
    <xf numFmtId="0" fontId="8" fillId="0" borderId="10" xfId="0" applyFont="1" applyFill="1" applyBorder="1" applyAlignment="1">
      <alignment horizontal="center" wrapText="1"/>
    </xf>
    <xf numFmtId="0" fontId="8" fillId="33" borderId="19" xfId="0" applyFont="1" applyFill="1" applyBorder="1" applyAlignment="1">
      <alignment horizontal="center"/>
    </xf>
    <xf numFmtId="0" fontId="8" fillId="0" borderId="20"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33" borderId="14" xfId="0" applyFont="1" applyFill="1" applyBorder="1" applyAlignment="1">
      <alignment horizontal="center"/>
    </xf>
    <xf numFmtId="0" fontId="8" fillId="33" borderId="12" xfId="0" applyFont="1" applyFill="1" applyBorder="1" applyAlignment="1">
      <alignment horizontal="center"/>
    </xf>
    <xf numFmtId="0" fontId="0" fillId="0" borderId="0" xfId="0" applyFont="1" applyFill="1" applyAlignment="1">
      <alignment horizontal="center"/>
    </xf>
    <xf numFmtId="0" fontId="8" fillId="0" borderId="12" xfId="0" applyFont="1" applyFill="1" applyBorder="1" applyAlignment="1">
      <alignment horizontal="center"/>
    </xf>
    <xf numFmtId="0" fontId="6" fillId="0" borderId="96"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95" xfId="0" applyFont="1" applyFill="1" applyBorder="1" applyAlignment="1">
      <alignment horizontal="center" vertical="center"/>
    </xf>
    <xf numFmtId="0" fontId="6" fillId="0" borderId="101" xfId="0" applyFont="1" applyFill="1" applyBorder="1" applyAlignment="1">
      <alignment horizontal="center"/>
    </xf>
    <xf numFmtId="0" fontId="6" fillId="0" borderId="102" xfId="0" applyFont="1" applyFill="1" applyBorder="1" applyAlignment="1">
      <alignment horizontal="center"/>
    </xf>
    <xf numFmtId="0" fontId="6" fillId="0" borderId="103" xfId="0" applyFont="1" applyFill="1" applyBorder="1" applyAlignment="1">
      <alignment horizontal="center"/>
    </xf>
    <xf numFmtId="0" fontId="6" fillId="0" borderId="14"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127" fillId="0" borderId="14" xfId="0" applyFont="1" applyFill="1" applyBorder="1" applyAlignment="1">
      <alignment horizontal="center"/>
    </xf>
    <xf numFmtId="0" fontId="127" fillId="0" borderId="12" xfId="0" applyFont="1" applyFill="1" applyBorder="1" applyAlignment="1">
      <alignment horizontal="center"/>
    </xf>
    <xf numFmtId="0" fontId="127" fillId="0" borderId="11" xfId="0" applyFont="1" applyFill="1" applyBorder="1" applyAlignment="1">
      <alignment horizontal="center"/>
    </xf>
    <xf numFmtId="0" fontId="127" fillId="0" borderId="20" xfId="0" applyFont="1" applyFill="1" applyBorder="1" applyAlignment="1">
      <alignment horizontal="center"/>
    </xf>
    <xf numFmtId="0" fontId="127" fillId="0" borderId="97" xfId="0" applyFont="1" applyFill="1" applyBorder="1" applyAlignment="1">
      <alignment horizontal="center"/>
    </xf>
    <xf numFmtId="0" fontId="127" fillId="0" borderId="13" xfId="0" applyFont="1" applyFill="1" applyBorder="1" applyAlignment="1">
      <alignment horizontal="center"/>
    </xf>
    <xf numFmtId="0" fontId="127" fillId="0" borderId="21" xfId="0" applyFont="1" applyFill="1" applyBorder="1" applyAlignment="1">
      <alignment horizontal="center"/>
    </xf>
    <xf numFmtId="0" fontId="127" fillId="0" borderId="93" xfId="0" applyFont="1" applyFill="1" applyBorder="1" applyAlignment="1">
      <alignment horizontal="center"/>
    </xf>
    <xf numFmtId="0" fontId="127" fillId="0" borderId="98" xfId="0" applyFont="1" applyFill="1" applyBorder="1" applyAlignment="1">
      <alignment horizontal="center"/>
    </xf>
    <xf numFmtId="0" fontId="6" fillId="0" borderId="13" xfId="0" applyFont="1" applyFill="1" applyBorder="1" applyAlignment="1">
      <alignment horizontal="center"/>
    </xf>
    <xf numFmtId="0" fontId="6" fillId="0" borderId="98" xfId="0" applyFont="1" applyFill="1" applyBorder="1" applyAlignment="1">
      <alignment horizont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Fill="1" applyBorder="1" applyAlignment="1">
      <alignment horizontal="center" vertical="center"/>
    </xf>
    <xf numFmtId="0" fontId="6" fillId="0" borderId="15" xfId="0" applyFont="1" applyFill="1" applyBorder="1" applyAlignment="1">
      <alignment horizontal="center" wrapText="1"/>
    </xf>
    <xf numFmtId="0" fontId="6" fillId="0" borderId="58" xfId="0" applyFont="1" applyFill="1" applyBorder="1" applyAlignment="1">
      <alignment horizontal="center" wrapText="1"/>
    </xf>
    <xf numFmtId="0" fontId="127" fillId="0" borderId="20" xfId="0" applyFont="1" applyFill="1" applyBorder="1" applyAlignment="1">
      <alignment horizontal="center" wrapText="1"/>
    </xf>
    <xf numFmtId="0" fontId="127" fillId="0" borderId="97" xfId="0" applyFont="1" applyFill="1" applyBorder="1" applyAlignment="1">
      <alignment horizontal="center" wrapText="1"/>
    </xf>
    <xf numFmtId="0" fontId="127" fillId="0" borderId="21" xfId="0" applyFont="1" applyFill="1" applyBorder="1" applyAlignment="1">
      <alignment horizontal="center" wrapText="1"/>
    </xf>
    <xf numFmtId="0" fontId="127" fillId="0" borderId="93" xfId="0" applyFont="1" applyFill="1" applyBorder="1" applyAlignment="1">
      <alignment horizontal="center" wrapText="1"/>
    </xf>
    <xf numFmtId="0" fontId="16" fillId="0" borderId="10" xfId="62" applyFont="1" applyFill="1" applyBorder="1" applyAlignment="1">
      <alignment horizontal="center" vertical="center"/>
      <protection/>
    </xf>
    <xf numFmtId="0" fontId="16" fillId="0" borderId="15" xfId="62" applyFont="1" applyFill="1" applyBorder="1" applyAlignment="1">
      <alignment horizontal="center" vertical="center"/>
      <protection/>
    </xf>
    <xf numFmtId="0" fontId="16" fillId="0" borderId="14" xfId="62" applyFont="1" applyFill="1" applyBorder="1" applyAlignment="1">
      <alignment horizontal="center" vertical="center"/>
      <protection/>
    </xf>
    <xf numFmtId="0" fontId="16" fillId="0" borderId="11" xfId="62" applyFont="1" applyFill="1" applyBorder="1" applyAlignment="1">
      <alignment horizontal="center" vertical="center"/>
      <protection/>
    </xf>
    <xf numFmtId="0" fontId="16" fillId="0" borderId="12" xfId="62" applyFont="1" applyFill="1" applyBorder="1" applyAlignment="1">
      <alignment horizontal="center" vertical="center"/>
      <protection/>
    </xf>
    <xf numFmtId="0" fontId="6" fillId="0" borderId="104" xfId="0" applyFont="1" applyFill="1" applyBorder="1" applyAlignment="1">
      <alignment horizontal="center"/>
    </xf>
    <xf numFmtId="0" fontId="6" fillId="0" borderId="105" xfId="0" applyFont="1" applyFill="1" applyBorder="1" applyAlignment="1">
      <alignment horizontal="center"/>
    </xf>
    <xf numFmtId="0" fontId="6" fillId="0" borderId="106" xfId="0" applyFont="1" applyFill="1" applyBorder="1" applyAlignment="1">
      <alignment horizontal="center"/>
    </xf>
    <xf numFmtId="0" fontId="6" fillId="0" borderId="15" xfId="0" applyFont="1" applyFill="1" applyBorder="1" applyAlignment="1">
      <alignment horizontal="center"/>
    </xf>
    <xf numFmtId="0" fontId="6" fillId="0" borderId="107" xfId="0" applyFont="1" applyFill="1" applyBorder="1" applyAlignment="1">
      <alignment horizontal="center"/>
    </xf>
    <xf numFmtId="0" fontId="6" fillId="0" borderId="58" xfId="0" applyFont="1" applyFill="1" applyBorder="1" applyAlignment="1">
      <alignment horizontal="center"/>
    </xf>
    <xf numFmtId="0" fontId="18" fillId="0" borderId="108"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100" xfId="0" applyFont="1" applyFill="1" applyBorder="1" applyAlignment="1">
      <alignment horizontal="center" vertical="center"/>
    </xf>
    <xf numFmtId="0" fontId="6" fillId="0" borderId="20" xfId="0" applyFont="1" applyFill="1" applyBorder="1" applyAlignment="1">
      <alignment horizontal="center" wrapText="1"/>
    </xf>
    <xf numFmtId="0" fontId="6" fillId="0" borderId="97" xfId="0" applyFont="1" applyFill="1" applyBorder="1" applyAlignment="1">
      <alignment horizontal="center" wrapText="1"/>
    </xf>
    <xf numFmtId="0" fontId="6" fillId="0" borderId="99" xfId="0" applyFont="1" applyFill="1" applyBorder="1" applyAlignment="1">
      <alignment horizontal="center" wrapText="1"/>
    </xf>
    <xf numFmtId="0" fontId="6" fillId="0" borderId="21" xfId="0" applyFont="1" applyFill="1" applyBorder="1" applyAlignment="1">
      <alignment horizontal="center" wrapText="1"/>
    </xf>
    <xf numFmtId="0" fontId="6" fillId="0" borderId="93" xfId="0" applyFont="1" applyFill="1" applyBorder="1" applyAlignment="1">
      <alignment horizontal="center" wrapText="1"/>
    </xf>
    <xf numFmtId="0" fontId="6" fillId="0" borderId="100" xfId="0" applyFont="1" applyFill="1" applyBorder="1" applyAlignment="1">
      <alignment horizontal="center" wrapText="1"/>
    </xf>
    <xf numFmtId="0" fontId="6" fillId="0" borderId="22" xfId="0" applyFont="1" applyFill="1" applyBorder="1" applyAlignment="1">
      <alignment horizontal="center"/>
    </xf>
    <xf numFmtId="0" fontId="6" fillId="0" borderId="0" xfId="0" applyFont="1" applyFill="1" applyBorder="1" applyAlignment="1">
      <alignment horizontal="center"/>
    </xf>
    <xf numFmtId="0" fontId="6" fillId="0" borderId="111" xfId="0" applyFont="1" applyFill="1" applyBorder="1" applyAlignment="1">
      <alignment horizontal="center"/>
    </xf>
    <xf numFmtId="0" fontId="6" fillId="0" borderId="21" xfId="0" applyFont="1" applyFill="1" applyBorder="1" applyAlignment="1">
      <alignment horizontal="center"/>
    </xf>
    <xf numFmtId="0" fontId="6" fillId="0" borderId="93" xfId="0" applyFont="1" applyFill="1" applyBorder="1" applyAlignment="1">
      <alignment horizontal="center"/>
    </xf>
    <xf numFmtId="0" fontId="6" fillId="0" borderId="100" xfId="0" applyFont="1" applyFill="1" applyBorder="1" applyAlignment="1">
      <alignment horizontal="center"/>
    </xf>
    <xf numFmtId="0" fontId="127" fillId="0" borderId="99" xfId="0" applyFont="1" applyFill="1" applyBorder="1" applyAlignment="1">
      <alignment horizontal="center"/>
    </xf>
    <xf numFmtId="0" fontId="127" fillId="0" borderId="10" xfId="0" applyFont="1" applyFill="1" applyBorder="1" applyAlignment="1">
      <alignment horizontal="center"/>
    </xf>
    <xf numFmtId="0" fontId="6" fillId="0" borderId="112" xfId="0" applyFont="1" applyFill="1" applyBorder="1" applyAlignment="1">
      <alignment horizontal="center"/>
    </xf>
    <xf numFmtId="0" fontId="6" fillId="0" borderId="97" xfId="0" applyFont="1" applyFill="1" applyBorder="1" applyAlignment="1">
      <alignment horizontal="center"/>
    </xf>
    <xf numFmtId="0" fontId="6" fillId="0" borderId="99" xfId="0" applyFont="1" applyFill="1" applyBorder="1" applyAlignment="1">
      <alignment horizontal="center"/>
    </xf>
    <xf numFmtId="0" fontId="6" fillId="0" borderId="113" xfId="0" applyFont="1" applyFill="1" applyBorder="1" applyAlignment="1">
      <alignment horizontal="center"/>
    </xf>
    <xf numFmtId="0" fontId="6" fillId="0" borderId="114" xfId="0" applyFont="1" applyFill="1" applyBorder="1" applyAlignment="1">
      <alignment horizontal="center"/>
    </xf>
    <xf numFmtId="0" fontId="6" fillId="0" borderId="115" xfId="0" applyFont="1" applyFill="1" applyBorder="1" applyAlignment="1">
      <alignment horizontal="center"/>
    </xf>
    <xf numFmtId="0" fontId="41" fillId="0" borderId="71" xfId="0" applyFont="1" applyFill="1" applyBorder="1" applyAlignment="1">
      <alignment horizontal="center"/>
    </xf>
    <xf numFmtId="0" fontId="41" fillId="0" borderId="0" xfId="0" applyFont="1" applyFill="1" applyBorder="1" applyAlignment="1">
      <alignment horizontal="center" vertical="top" wrapText="1"/>
    </xf>
    <xf numFmtId="0" fontId="25" fillId="0" borderId="0" xfId="0" applyFont="1" applyFill="1" applyAlignment="1">
      <alignment horizontal="center" vertical="top"/>
    </xf>
    <xf numFmtId="0" fontId="3" fillId="0" borderId="0" xfId="0" applyFont="1" applyFill="1" applyAlignment="1">
      <alignment horizontal="center"/>
    </xf>
    <xf numFmtId="0" fontId="26" fillId="0" borderId="0" xfId="0" applyFont="1" applyFill="1" applyBorder="1" applyAlignment="1">
      <alignment horizontal="center"/>
    </xf>
    <xf numFmtId="0" fontId="24" fillId="0" borderId="116" xfId="0" applyFont="1" applyFill="1" applyBorder="1" applyAlignment="1">
      <alignment horizontal="center" vertical="center"/>
    </xf>
    <xf numFmtId="0" fontId="24" fillId="0" borderId="117"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107" xfId="0" applyFont="1" applyFill="1" applyBorder="1" applyAlignment="1">
      <alignment horizontal="center" vertical="center" wrapText="1"/>
    </xf>
    <xf numFmtId="0" fontId="24" fillId="0" borderId="118" xfId="0" applyFont="1" applyFill="1" applyBorder="1" applyAlignment="1">
      <alignment horizontal="center" vertical="center" wrapText="1"/>
    </xf>
    <xf numFmtId="0" fontId="24" fillId="0" borderId="119" xfId="0" applyFont="1" applyFill="1" applyBorder="1" applyAlignment="1">
      <alignment horizontal="center" vertical="center"/>
    </xf>
    <xf numFmtId="0" fontId="24" fillId="0" borderId="120" xfId="0" applyFont="1" applyFill="1" applyBorder="1" applyAlignment="1">
      <alignment horizontal="center" vertical="center"/>
    </xf>
    <xf numFmtId="3" fontId="24" fillId="0" borderId="121" xfId="0" applyNumberFormat="1" applyFont="1" applyFill="1" applyBorder="1" applyAlignment="1">
      <alignment horizontal="center" vertical="center"/>
    </xf>
    <xf numFmtId="3" fontId="24" fillId="0" borderId="119"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3" fontId="36" fillId="0" borderId="116" xfId="0" applyNumberFormat="1" applyFont="1" applyFill="1" applyBorder="1" applyAlignment="1">
      <alignment horizontal="center" vertical="center" wrapText="1"/>
    </xf>
    <xf numFmtId="3" fontId="36" fillId="0" borderId="119" xfId="0" applyNumberFormat="1" applyFont="1" applyFill="1" applyBorder="1" applyAlignment="1">
      <alignment horizontal="center" vertical="center" wrapText="1"/>
    </xf>
    <xf numFmtId="3" fontId="36" fillId="0" borderId="120" xfId="0" applyNumberFormat="1" applyFont="1" applyFill="1" applyBorder="1" applyAlignment="1">
      <alignment horizontal="center" vertical="center" wrapText="1"/>
    </xf>
    <xf numFmtId="3" fontId="37" fillId="0" borderId="122" xfId="0" applyNumberFormat="1" applyFont="1" applyFill="1" applyBorder="1" applyAlignment="1">
      <alignment horizontal="center" vertical="center" textRotation="90" wrapText="1"/>
    </xf>
    <xf numFmtId="3" fontId="37" fillId="0" borderId="123" xfId="0" applyNumberFormat="1" applyFont="1" applyFill="1" applyBorder="1" applyAlignment="1">
      <alignment horizontal="center" vertical="center" textRotation="90" wrapText="1"/>
    </xf>
    <xf numFmtId="3" fontId="36" fillId="0" borderId="124" xfId="0" applyNumberFormat="1" applyFont="1" applyFill="1" applyBorder="1" applyAlignment="1">
      <alignment horizontal="center" vertical="center" wrapText="1"/>
    </xf>
    <xf numFmtId="3" fontId="36" fillId="0" borderId="31" xfId="0" applyNumberFormat="1" applyFont="1" applyFill="1" applyBorder="1" applyAlignment="1">
      <alignment horizontal="center" vertical="center" wrapText="1"/>
    </xf>
    <xf numFmtId="0" fontId="36" fillId="0" borderId="122" xfId="0" applyFont="1" applyFill="1" applyBorder="1" applyAlignment="1">
      <alignment horizontal="center" vertical="center" textRotation="90"/>
    </xf>
    <xf numFmtId="0" fontId="36" fillId="0" borderId="125" xfId="0" applyFont="1" applyFill="1" applyBorder="1" applyAlignment="1">
      <alignment horizontal="center" vertical="center" textRotation="90"/>
    </xf>
    <xf numFmtId="0" fontId="36" fillId="0" borderId="126" xfId="0" applyFont="1" applyFill="1" applyBorder="1" applyAlignment="1">
      <alignment horizontal="center" vertical="center" textRotation="90"/>
    </xf>
    <xf numFmtId="0" fontId="24" fillId="0" borderId="10" xfId="0" applyFont="1" applyFill="1" applyBorder="1" applyAlignment="1">
      <alignment horizontal="center" vertical="center" textRotation="90" wrapText="1"/>
    </xf>
    <xf numFmtId="0" fontId="24" fillId="0" borderId="34" xfId="0" applyFont="1" applyFill="1" applyBorder="1" applyAlignment="1">
      <alignment horizontal="center" vertical="center" textRotation="90" wrapText="1"/>
    </xf>
    <xf numFmtId="0" fontId="24" fillId="0" borderId="10" xfId="0" applyFont="1" applyFill="1" applyBorder="1" applyAlignment="1">
      <alignment horizontal="left" vertical="center" textRotation="90" wrapText="1"/>
    </xf>
    <xf numFmtId="0" fontId="24" fillId="0" borderId="34" xfId="0" applyFont="1" applyFill="1" applyBorder="1" applyAlignment="1">
      <alignment horizontal="left" vertical="center" textRotation="90" wrapText="1"/>
    </xf>
    <xf numFmtId="0" fontId="24" fillId="0" borderId="14" xfId="0" applyFont="1" applyFill="1" applyBorder="1" applyAlignment="1">
      <alignment horizontal="center" vertical="center" textRotation="90" wrapText="1"/>
    </xf>
    <xf numFmtId="0" fontId="24" fillId="0" borderId="127" xfId="0" applyFont="1" applyFill="1" applyBorder="1" applyAlignment="1">
      <alignment horizontal="center" vertical="center" textRotation="90" wrapText="1"/>
    </xf>
    <xf numFmtId="0" fontId="24" fillId="0" borderId="10" xfId="0" applyFont="1" applyFill="1" applyBorder="1" applyAlignment="1">
      <alignment horizontal="center" vertical="center"/>
    </xf>
    <xf numFmtId="170" fontId="24" fillId="0" borderId="10" xfId="0" applyNumberFormat="1" applyFont="1" applyFill="1" applyBorder="1" applyAlignment="1">
      <alignment horizontal="center" vertical="center" textRotation="90" wrapText="1"/>
    </xf>
    <xf numFmtId="170" fontId="24" fillId="0" borderId="34" xfId="0" applyNumberFormat="1" applyFont="1" applyFill="1" applyBorder="1" applyAlignment="1">
      <alignment horizontal="center" vertical="center" textRotation="90" wrapText="1"/>
    </xf>
    <xf numFmtId="0" fontId="38" fillId="0" borderId="10" xfId="0" applyFont="1" applyFill="1" applyBorder="1" applyAlignment="1">
      <alignment horizontal="center" vertical="center" textRotation="90" wrapText="1"/>
    </xf>
    <xf numFmtId="0" fontId="38" fillId="0" borderId="34" xfId="0" applyFont="1" applyFill="1" applyBorder="1" applyAlignment="1">
      <alignment horizontal="center" vertical="center" textRotation="90" wrapText="1"/>
    </xf>
    <xf numFmtId="0" fontId="128" fillId="0" borderId="128" xfId="0" applyFont="1" applyFill="1" applyBorder="1" applyAlignment="1">
      <alignment horizontal="center" vertical="center" textRotation="90" wrapText="1"/>
    </xf>
    <xf numFmtId="0" fontId="128" fillId="0" borderId="129" xfId="0" applyFont="1" applyFill="1" applyBorder="1" applyAlignment="1">
      <alignment horizontal="center" vertical="center" textRotation="90" wrapText="1"/>
    </xf>
    <xf numFmtId="3" fontId="24" fillId="0" borderId="11" xfId="0" applyNumberFormat="1" applyFont="1" applyFill="1" applyBorder="1" applyAlignment="1">
      <alignment horizontal="center" vertical="center" textRotation="90" wrapText="1"/>
    </xf>
    <xf numFmtId="3" fontId="24" fillId="0" borderId="130" xfId="0" applyNumberFormat="1" applyFont="1" applyFill="1" applyBorder="1" applyAlignment="1">
      <alignment horizontal="center" vertical="center" textRotation="90" wrapText="1"/>
    </xf>
    <xf numFmtId="3" fontId="24" fillId="0" borderId="10" xfId="0" applyNumberFormat="1" applyFont="1" applyFill="1" applyBorder="1" applyAlignment="1">
      <alignment horizontal="center" vertical="center" textRotation="90" wrapText="1"/>
    </xf>
    <xf numFmtId="3" fontId="24" fillId="0" borderId="34" xfId="0" applyNumberFormat="1" applyFont="1" applyFill="1" applyBorder="1" applyAlignment="1">
      <alignment horizontal="center" vertical="center" textRotation="90" wrapText="1"/>
    </xf>
    <xf numFmtId="3" fontId="24" fillId="0" borderId="15" xfId="0" applyNumberFormat="1" applyFont="1" applyFill="1" applyBorder="1" applyAlignment="1">
      <alignment horizontal="center" vertical="center" textRotation="90" wrapText="1"/>
    </xf>
    <xf numFmtId="3" fontId="24" fillId="0" borderId="118" xfId="0" applyNumberFormat="1" applyFont="1" applyFill="1" applyBorder="1" applyAlignment="1">
      <alignment horizontal="center" vertical="center" textRotation="90" wrapText="1"/>
    </xf>
    <xf numFmtId="1" fontId="129" fillId="0" borderId="10" xfId="0" applyNumberFormat="1" applyFont="1" applyFill="1" applyBorder="1" applyAlignment="1">
      <alignment horizontal="center" vertical="center" textRotation="90" wrapText="1"/>
    </xf>
    <xf numFmtId="1" fontId="129" fillId="0" borderId="34" xfId="0" applyNumberFormat="1" applyFont="1" applyFill="1" applyBorder="1" applyAlignment="1">
      <alignment horizontal="center" vertical="center" textRotation="90" wrapText="1"/>
    </xf>
    <xf numFmtId="3" fontId="36" fillId="0" borderId="10" xfId="0" applyNumberFormat="1" applyFont="1" applyFill="1" applyBorder="1" applyAlignment="1">
      <alignment horizontal="center" vertical="center" textRotation="90" wrapText="1"/>
    </xf>
    <xf numFmtId="3" fontId="128" fillId="0" borderId="14" xfId="0" applyNumberFormat="1" applyFont="1" applyFill="1" applyBorder="1" applyAlignment="1">
      <alignment horizontal="center" vertical="center" textRotation="90" wrapText="1"/>
    </xf>
    <xf numFmtId="3" fontId="128" fillId="0" borderId="127" xfId="0" applyNumberFormat="1" applyFont="1" applyFill="1" applyBorder="1" applyAlignment="1">
      <alignment horizontal="center" vertical="center" textRotation="90" wrapText="1"/>
    </xf>
    <xf numFmtId="3" fontId="24" fillId="0" borderId="117" xfId="0" applyNumberFormat="1" applyFont="1" applyFill="1" applyBorder="1" applyAlignment="1">
      <alignment horizontal="center" vertical="center" textRotation="90" wrapText="1"/>
    </xf>
    <xf numFmtId="3" fontId="24" fillId="0" borderId="33" xfId="0" applyNumberFormat="1" applyFont="1" applyFill="1" applyBorder="1" applyAlignment="1">
      <alignment horizontal="center" vertical="center" textRotation="90" wrapText="1"/>
    </xf>
    <xf numFmtId="0" fontId="40" fillId="0" borderId="0" xfId="0" applyFont="1" applyFill="1" applyBorder="1" applyAlignment="1">
      <alignment horizontal="center" vertical="top" wrapText="1"/>
    </xf>
    <xf numFmtId="0" fontId="41" fillId="0" borderId="0" xfId="0" applyFont="1" applyFill="1" applyBorder="1" applyAlignment="1">
      <alignment horizontal="center"/>
    </xf>
    <xf numFmtId="3" fontId="36" fillId="0" borderId="34" xfId="0" applyNumberFormat="1" applyFont="1" applyFill="1" applyBorder="1" applyAlignment="1">
      <alignment horizontal="center" vertical="center" textRotation="90" wrapText="1"/>
    </xf>
    <xf numFmtId="3" fontId="128" fillId="0" borderId="128" xfId="0" applyNumberFormat="1" applyFont="1" applyFill="1" applyBorder="1" applyAlignment="1">
      <alignment horizontal="center" vertical="center" textRotation="90" wrapText="1"/>
    </xf>
    <xf numFmtId="3" fontId="128" fillId="0" borderId="129" xfId="0" applyNumberFormat="1" applyFont="1" applyFill="1" applyBorder="1" applyAlignment="1">
      <alignment horizontal="center" vertical="center" textRotation="90" wrapText="1"/>
    </xf>
    <xf numFmtId="3" fontId="36" fillId="0" borderId="117" xfId="0" applyNumberFormat="1" applyFont="1" applyFill="1" applyBorder="1" applyAlignment="1">
      <alignment horizontal="center" vertical="center" textRotation="90" wrapText="1"/>
    </xf>
    <xf numFmtId="3" fontId="36" fillId="0" borderId="33" xfId="0" applyNumberFormat="1" applyFont="1" applyFill="1" applyBorder="1" applyAlignment="1">
      <alignment horizontal="center" vertical="center" textRotation="90" wrapText="1"/>
    </xf>
    <xf numFmtId="0" fontId="44" fillId="0" borderId="0" xfId="0" applyFont="1" applyFill="1" applyAlignment="1">
      <alignment horizontal="center"/>
    </xf>
    <xf numFmtId="3" fontId="28" fillId="0" borderId="0" xfId="0" applyNumberFormat="1" applyFont="1" applyFill="1" applyBorder="1" applyAlignment="1">
      <alignment horizontal="center"/>
    </xf>
    <xf numFmtId="0" fontId="0" fillId="33" borderId="101" xfId="0" applyFont="1" applyFill="1" applyBorder="1" applyAlignment="1">
      <alignment horizontal="center"/>
    </xf>
    <xf numFmtId="0" fontId="0" fillId="33" borderId="102" xfId="0" applyFont="1" applyFill="1" applyBorder="1" applyAlignment="1">
      <alignment horizontal="center"/>
    </xf>
    <xf numFmtId="0" fontId="0" fillId="33" borderId="131" xfId="0" applyFont="1" applyFill="1" applyBorder="1" applyAlignment="1">
      <alignment horizontal="center"/>
    </xf>
    <xf numFmtId="0" fontId="8" fillId="33" borderId="11" xfId="0" applyFont="1" applyFill="1" applyBorder="1" applyAlignment="1">
      <alignment horizont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14" xfId="0" applyFont="1" applyFill="1" applyBorder="1" applyAlignment="1">
      <alignment/>
    </xf>
    <xf numFmtId="0" fontId="8" fillId="34" borderId="12" xfId="0" applyFont="1" applyFill="1" applyBorder="1" applyAlignment="1">
      <alignment horizontal="center"/>
    </xf>
    <xf numFmtId="0" fontId="8" fillId="0" borderId="97" xfId="0" applyFont="1" applyFill="1" applyBorder="1" applyAlignment="1">
      <alignment horizontal="center" wrapText="1"/>
    </xf>
    <xf numFmtId="0" fontId="8" fillId="0" borderId="99" xfId="0" applyFont="1" applyFill="1" applyBorder="1" applyAlignment="1">
      <alignment horizontal="center" wrapText="1"/>
    </xf>
    <xf numFmtId="0" fontId="8" fillId="0" borderId="93" xfId="0" applyFont="1" applyFill="1" applyBorder="1" applyAlignment="1">
      <alignment horizontal="center" wrapText="1"/>
    </xf>
    <xf numFmtId="0" fontId="8" fillId="0" borderId="100" xfId="0" applyFont="1" applyFill="1" applyBorder="1" applyAlignment="1">
      <alignment horizontal="center" wrapText="1"/>
    </xf>
    <xf numFmtId="0" fontId="0" fillId="33" borderId="12" xfId="0" applyFill="1" applyBorder="1" applyAlignment="1">
      <alignment/>
    </xf>
    <xf numFmtId="0" fontId="0" fillId="33" borderId="23" xfId="0" applyFill="1" applyBorder="1" applyAlignment="1">
      <alignment/>
    </xf>
    <xf numFmtId="0" fontId="0" fillId="0" borderId="12" xfId="0" applyFont="1" applyFill="1" applyBorder="1" applyAlignment="1">
      <alignment horizontal="center"/>
    </xf>
    <xf numFmtId="0" fontId="0" fillId="33" borderId="23" xfId="0" applyFont="1" applyFill="1" applyBorder="1" applyAlignment="1">
      <alignment horizontal="center"/>
    </xf>
    <xf numFmtId="0" fontId="0" fillId="33" borderId="97"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00" xfId="0" applyFont="1" applyFill="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3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HUY&#202;N%20M&#212;N%20KHOA\KHOA\KHOA%20CO%20KHI%20CHE%20TAO\THOI%20KHOA%20BIEU\18-19\HK%201%2018-19\KE%20HOACH-TKB-CO%20KHI-HK1-L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HK 1 (2)"/>
      <sheetName val="TONG HK 1"/>
      <sheetName val="TONGHOP CA-NAM"/>
      <sheetName val="THINH GIANG K2"/>
      <sheetName val="KH-HK1-2018-2019sort GV)"/>
      <sheetName val="KH-HK2-2018-2019 gv sort"/>
      <sheetName val="KH-HK2-2018-2019(theolop) (2)"/>
      <sheetName val="KH-HK2-2018-2019(theolop)"/>
      <sheetName val="KH-HK1-2018-2019(theolop)"/>
      <sheetName val="TKB-TC-CTTBCK17-3N-HK1 (Scau)"/>
      <sheetName val="TKB-TC-CTTBCK 15-3N-HK1"/>
      <sheetName val="TKB-CĐ-CTTBCK-15-HK1"/>
      <sheetName val="TKB-TC-CGKL16-3N-HK1"/>
      <sheetName val="TKB-CĐ-TC-HAN-16-HK1"/>
      <sheetName val="TKB-TC+CD-CTTBCK17-HK1"/>
      <sheetName val="TKB-TC-CTTBCK17-3N-HK1"/>
      <sheetName val="KH-HAN10"/>
      <sheetName val="TKB-HAN10"/>
      <sheetName val="TKB-TC-CTTBCK 17-3NPH-HKI"/>
      <sheetName val="DANH SACH H"/>
    </sheetNames>
    <sheetDataSet>
      <sheetData sheetId="19">
        <row r="2">
          <cell r="A2" t="str">
            <v>TC-CGKL16-3N</v>
          </cell>
          <cell r="B2">
            <v>30</v>
          </cell>
        </row>
        <row r="3">
          <cell r="A3" t="str">
            <v>CĐ Hàn 16</v>
          </cell>
          <cell r="B3">
            <v>15</v>
          </cell>
        </row>
        <row r="4">
          <cell r="A4" t="str">
            <v>TC-CTTBCK17-3N</v>
          </cell>
          <cell r="B4">
            <v>35</v>
          </cell>
        </row>
        <row r="5">
          <cell r="A5" t="str">
            <v>TC+CĐ-CTTBCK17</v>
          </cell>
          <cell r="B5">
            <v>11</v>
          </cell>
        </row>
        <row r="6">
          <cell r="A6" t="str">
            <v>TC-CTTBCK17-3NSC</v>
          </cell>
          <cell r="B6">
            <v>16</v>
          </cell>
        </row>
        <row r="7">
          <cell r="A7" t="str">
            <v>TC-CTTBCK17-3NPH</v>
          </cell>
          <cell r="B7">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26"/>
  <sheetViews>
    <sheetView zoomScale="70" zoomScaleNormal="70" zoomScalePageLayoutView="0" workbookViewId="0" topLeftCell="A7">
      <selection activeCell="A22" sqref="A22:V26"/>
    </sheetView>
  </sheetViews>
  <sheetFormatPr defaultColWidth="9.140625" defaultRowHeight="12.75"/>
  <cols>
    <col min="3" max="22" width="6.7109375" style="0" customWidth="1"/>
    <col min="25" max="25" width="23.57421875" style="0" customWidth="1"/>
  </cols>
  <sheetData>
    <row r="1" spans="1:22" s="21" customFormat="1" ht="15.75">
      <c r="A1" s="448" t="s">
        <v>37</v>
      </c>
      <c r="B1" s="448"/>
      <c r="C1" s="448"/>
      <c r="D1" s="448"/>
      <c r="E1" s="448"/>
      <c r="F1" s="448"/>
      <c r="G1" s="448"/>
      <c r="H1" s="448"/>
      <c r="I1" s="448"/>
      <c r="J1" s="448"/>
      <c r="K1" s="448"/>
      <c r="L1" s="19"/>
      <c r="M1" s="19"/>
      <c r="N1" s="449" t="s">
        <v>38</v>
      </c>
      <c r="O1" s="449"/>
      <c r="P1" s="449"/>
      <c r="Q1" s="449"/>
      <c r="R1" s="449"/>
      <c r="S1" s="449"/>
      <c r="T1" s="449"/>
      <c r="U1" s="449"/>
      <c r="V1" s="449"/>
    </row>
    <row r="2" spans="1:22" s="21" customFormat="1" ht="15.75">
      <c r="A2" s="450" t="s">
        <v>75</v>
      </c>
      <c r="B2" s="450"/>
      <c r="C2" s="450"/>
      <c r="D2" s="450"/>
      <c r="E2" s="450"/>
      <c r="F2" s="450"/>
      <c r="G2" s="450"/>
      <c r="H2" s="450"/>
      <c r="I2" s="450"/>
      <c r="J2" s="450"/>
      <c r="K2" s="450"/>
      <c r="L2" s="19"/>
      <c r="M2" s="19"/>
      <c r="N2" s="451" t="s">
        <v>39</v>
      </c>
      <c r="O2" s="451"/>
      <c r="P2" s="451"/>
      <c r="Q2" s="451"/>
      <c r="R2" s="451"/>
      <c r="S2" s="451"/>
      <c r="T2" s="451"/>
      <c r="U2" s="451"/>
      <c r="V2" s="451"/>
    </row>
    <row r="3" spans="1:22" s="21" customFormat="1" ht="18.75">
      <c r="A3" s="452" t="s">
        <v>73</v>
      </c>
      <c r="B3" s="452"/>
      <c r="C3" s="452"/>
      <c r="D3" s="452"/>
      <c r="E3" s="452"/>
      <c r="F3" s="452"/>
      <c r="G3" s="452"/>
      <c r="H3" s="452"/>
      <c r="I3" s="452"/>
      <c r="J3" s="452"/>
      <c r="K3" s="452"/>
      <c r="L3" s="452"/>
      <c r="M3" s="452"/>
      <c r="N3" s="452"/>
      <c r="O3" s="452"/>
      <c r="P3" s="452"/>
      <c r="Q3" s="452"/>
      <c r="R3" s="452"/>
      <c r="S3" s="452"/>
      <c r="T3" s="452"/>
      <c r="U3" s="452"/>
      <c r="V3" s="452"/>
    </row>
    <row r="4" spans="1:22" s="21" customFormat="1" ht="18.75">
      <c r="A4" s="452" t="s">
        <v>89</v>
      </c>
      <c r="B4" s="452"/>
      <c r="C4" s="452"/>
      <c r="D4" s="452"/>
      <c r="E4" s="452"/>
      <c r="F4" s="452"/>
      <c r="G4" s="452"/>
      <c r="H4" s="452"/>
      <c r="I4" s="452"/>
      <c r="J4" s="452"/>
      <c r="K4" s="452"/>
      <c r="L4" s="452"/>
      <c r="M4" s="452"/>
      <c r="N4" s="452"/>
      <c r="O4" s="452"/>
      <c r="P4" s="452"/>
      <c r="Q4" s="452"/>
      <c r="R4" s="452"/>
      <c r="S4" s="452"/>
      <c r="T4" s="452"/>
      <c r="U4" s="452"/>
      <c r="V4" s="452"/>
    </row>
    <row r="5" spans="1:22" ht="14.25">
      <c r="A5" s="441" t="s">
        <v>40</v>
      </c>
      <c r="B5" s="441"/>
      <c r="C5" s="441"/>
      <c r="D5" s="441"/>
      <c r="E5" s="441"/>
      <c r="F5" s="441"/>
      <c r="G5" s="441"/>
      <c r="H5" s="441"/>
      <c r="I5" s="441"/>
      <c r="J5" s="441"/>
      <c r="K5" s="441"/>
      <c r="L5" s="441"/>
      <c r="M5" s="441"/>
      <c r="N5" s="441"/>
      <c r="O5" s="441"/>
      <c r="P5" s="441"/>
      <c r="Q5" s="441"/>
      <c r="R5" s="441"/>
      <c r="S5" s="441"/>
      <c r="T5" s="441"/>
      <c r="U5" s="441"/>
      <c r="V5" s="441"/>
    </row>
    <row r="6" spans="1:2" ht="16.5" customHeight="1">
      <c r="A6" s="442"/>
      <c r="B6" s="442"/>
    </row>
    <row r="7" spans="1:22" ht="16.5" customHeight="1">
      <c r="A7" s="443" t="s">
        <v>2</v>
      </c>
      <c r="B7" s="444"/>
      <c r="C7" s="445" t="s">
        <v>41</v>
      </c>
      <c r="D7" s="446"/>
      <c r="E7" s="446"/>
      <c r="F7" s="447"/>
      <c r="G7" s="445" t="s">
        <v>3</v>
      </c>
      <c r="H7" s="446"/>
      <c r="I7" s="446"/>
      <c r="J7" s="447"/>
      <c r="K7" s="445" t="s">
        <v>4</v>
      </c>
      <c r="L7" s="446"/>
      <c r="M7" s="446"/>
      <c r="N7" s="447"/>
      <c r="O7" s="445" t="s">
        <v>5</v>
      </c>
      <c r="P7" s="446"/>
      <c r="Q7" s="446"/>
      <c r="R7" s="446"/>
      <c r="S7" s="447"/>
      <c r="T7" s="445" t="s">
        <v>6</v>
      </c>
      <c r="U7" s="446"/>
      <c r="V7" s="447"/>
    </row>
    <row r="8" spans="1:25" ht="29.25" customHeight="1">
      <c r="A8" s="439" t="s">
        <v>35</v>
      </c>
      <c r="B8" s="439"/>
      <c r="C8" s="37" t="s">
        <v>7</v>
      </c>
      <c r="D8" s="38" t="s">
        <v>8</v>
      </c>
      <c r="E8" s="38" t="s">
        <v>9</v>
      </c>
      <c r="F8" s="29" t="s">
        <v>10</v>
      </c>
      <c r="G8" s="29" t="s">
        <v>11</v>
      </c>
      <c r="H8" s="29" t="s">
        <v>12</v>
      </c>
      <c r="I8" s="29" t="s">
        <v>13</v>
      </c>
      <c r="J8" s="29" t="s">
        <v>14</v>
      </c>
      <c r="K8" s="29" t="s">
        <v>15</v>
      </c>
      <c r="L8" s="29" t="s">
        <v>16</v>
      </c>
      <c r="M8" s="29" t="s">
        <v>17</v>
      </c>
      <c r="N8" s="29" t="s">
        <v>18</v>
      </c>
      <c r="O8" s="29" t="s">
        <v>19</v>
      </c>
      <c r="P8" s="29" t="s">
        <v>20</v>
      </c>
      <c r="Q8" s="29" t="s">
        <v>21</v>
      </c>
      <c r="R8" s="29" t="s">
        <v>22</v>
      </c>
      <c r="S8" s="29" t="s">
        <v>23</v>
      </c>
      <c r="T8" s="29" t="s">
        <v>24</v>
      </c>
      <c r="U8" s="29" t="s">
        <v>25</v>
      </c>
      <c r="V8" s="29" t="s">
        <v>26</v>
      </c>
      <c r="Y8" s="100" t="s">
        <v>310</v>
      </c>
    </row>
    <row r="9" spans="1:27" ht="29.25" customHeight="1" thickBot="1">
      <c r="A9" s="440" t="s">
        <v>36</v>
      </c>
      <c r="B9" s="440"/>
      <c r="C9" s="36">
        <v>1</v>
      </c>
      <c r="D9" s="39">
        <v>2</v>
      </c>
      <c r="E9" s="36">
        <v>3</v>
      </c>
      <c r="F9" s="39">
        <v>4</v>
      </c>
      <c r="G9" s="36">
        <v>5</v>
      </c>
      <c r="H9" s="39">
        <v>6</v>
      </c>
      <c r="I9" s="36">
        <v>7</v>
      </c>
      <c r="J9" s="39">
        <v>8</v>
      </c>
      <c r="K9" s="36">
        <v>9</v>
      </c>
      <c r="L9" s="39">
        <v>10</v>
      </c>
      <c r="M9" s="36">
        <v>11</v>
      </c>
      <c r="N9" s="39">
        <v>12</v>
      </c>
      <c r="O9" s="36">
        <v>13</v>
      </c>
      <c r="P9" s="39">
        <v>14</v>
      </c>
      <c r="Q9" s="36">
        <v>15</v>
      </c>
      <c r="R9" s="39">
        <v>16</v>
      </c>
      <c r="S9" s="36">
        <v>17</v>
      </c>
      <c r="T9" s="39">
        <v>18</v>
      </c>
      <c r="U9" s="36">
        <v>19</v>
      </c>
      <c r="V9" s="39">
        <v>20</v>
      </c>
      <c r="Y9" s="62" t="s">
        <v>284</v>
      </c>
      <c r="Z9">
        <v>30</v>
      </c>
      <c r="AA9" s="62" t="s">
        <v>156</v>
      </c>
    </row>
    <row r="10" spans="1:27" ht="26.25" customHeight="1">
      <c r="A10" s="433" t="s">
        <v>27</v>
      </c>
      <c r="B10" s="40" t="s">
        <v>28</v>
      </c>
      <c r="C10" s="453" t="s">
        <v>200</v>
      </c>
      <c r="D10" s="454"/>
      <c r="E10" s="454"/>
      <c r="F10" s="454"/>
      <c r="G10" s="454"/>
      <c r="H10" s="454"/>
      <c r="I10" s="454"/>
      <c r="J10" s="454"/>
      <c r="K10" s="454"/>
      <c r="L10" s="454"/>
      <c r="M10" s="454"/>
      <c r="N10" s="454"/>
      <c r="O10" s="454"/>
      <c r="P10" s="454"/>
      <c r="Q10" s="454"/>
      <c r="R10" s="436" t="s">
        <v>74</v>
      </c>
      <c r="S10" s="456" t="s">
        <v>307</v>
      </c>
      <c r="T10" s="456"/>
      <c r="U10" s="456"/>
      <c r="V10" s="457"/>
      <c r="Y10" s="62" t="s">
        <v>197</v>
      </c>
      <c r="Z10">
        <v>60</v>
      </c>
      <c r="AA10" s="62" t="s">
        <v>157</v>
      </c>
    </row>
    <row r="11" spans="1:27" ht="26.25" customHeight="1">
      <c r="A11" s="434"/>
      <c r="B11" s="40" t="s">
        <v>29</v>
      </c>
      <c r="C11" s="455"/>
      <c r="D11" s="437"/>
      <c r="E11" s="437"/>
      <c r="F11" s="437"/>
      <c r="G11" s="437"/>
      <c r="H11" s="437"/>
      <c r="I11" s="437"/>
      <c r="J11" s="437"/>
      <c r="K11" s="437"/>
      <c r="L11" s="437"/>
      <c r="M11" s="437"/>
      <c r="N11" s="437"/>
      <c r="O11" s="437"/>
      <c r="P11" s="437"/>
      <c r="Q11" s="437"/>
      <c r="R11" s="435"/>
      <c r="S11" s="458"/>
      <c r="T11" s="458"/>
      <c r="U11" s="458"/>
      <c r="V11" s="459"/>
      <c r="Y11" s="62" t="s">
        <v>202</v>
      </c>
      <c r="Z11">
        <v>120</v>
      </c>
      <c r="AA11" s="62" t="s">
        <v>309</v>
      </c>
    </row>
    <row r="12" spans="1:27" ht="26.25" customHeight="1">
      <c r="A12" s="433" t="s">
        <v>30</v>
      </c>
      <c r="B12" s="40" t="s">
        <v>28</v>
      </c>
      <c r="C12" s="455" t="s">
        <v>206</v>
      </c>
      <c r="D12" s="437"/>
      <c r="E12" s="437"/>
      <c r="F12" s="437"/>
      <c r="G12" s="437"/>
      <c r="H12" s="437"/>
      <c r="I12" s="437"/>
      <c r="J12" s="437"/>
      <c r="K12" s="437" t="s">
        <v>207</v>
      </c>
      <c r="L12" s="437"/>
      <c r="M12" s="437"/>
      <c r="N12" s="437"/>
      <c r="O12" s="437"/>
      <c r="P12" s="437"/>
      <c r="Q12" s="437"/>
      <c r="R12" s="435"/>
      <c r="S12" s="458"/>
      <c r="T12" s="458"/>
      <c r="U12" s="458"/>
      <c r="V12" s="459"/>
      <c r="Y12" s="62" t="s">
        <v>201</v>
      </c>
      <c r="Z12">
        <v>60</v>
      </c>
      <c r="AA12" s="62" t="s">
        <v>160</v>
      </c>
    </row>
    <row r="13" spans="1:27" ht="26.25" customHeight="1">
      <c r="A13" s="434"/>
      <c r="B13" s="40" t="s">
        <v>29</v>
      </c>
      <c r="C13" s="455"/>
      <c r="D13" s="437"/>
      <c r="E13" s="437"/>
      <c r="F13" s="437"/>
      <c r="G13" s="437"/>
      <c r="H13" s="437"/>
      <c r="I13" s="437"/>
      <c r="J13" s="437"/>
      <c r="K13" s="437"/>
      <c r="L13" s="437"/>
      <c r="M13" s="437"/>
      <c r="N13" s="437"/>
      <c r="O13" s="437"/>
      <c r="P13" s="437"/>
      <c r="Q13" s="437"/>
      <c r="R13" s="435"/>
      <c r="S13" s="458"/>
      <c r="T13" s="458"/>
      <c r="U13" s="458"/>
      <c r="V13" s="459"/>
      <c r="Y13" s="62" t="s">
        <v>203</v>
      </c>
      <c r="Z13">
        <v>90</v>
      </c>
      <c r="AA13" s="62" t="s">
        <v>163</v>
      </c>
    </row>
    <row r="14" spans="1:27" ht="26.25" customHeight="1">
      <c r="A14" s="433" t="s">
        <v>31</v>
      </c>
      <c r="B14" s="40" t="s">
        <v>28</v>
      </c>
      <c r="C14" s="438" t="s">
        <v>74</v>
      </c>
      <c r="D14" s="435"/>
      <c r="E14" s="435"/>
      <c r="F14" s="435"/>
      <c r="G14" s="435"/>
      <c r="H14" s="435"/>
      <c r="I14" s="435"/>
      <c r="J14" s="435"/>
      <c r="K14" s="435"/>
      <c r="L14" s="435"/>
      <c r="M14" s="435"/>
      <c r="N14" s="435"/>
      <c r="O14" s="435"/>
      <c r="P14" s="435"/>
      <c r="Q14" s="435"/>
      <c r="R14" s="435"/>
      <c r="S14" s="458"/>
      <c r="T14" s="458"/>
      <c r="U14" s="458"/>
      <c r="V14" s="459"/>
      <c r="Y14" s="62" t="s">
        <v>204</v>
      </c>
      <c r="Z14">
        <v>160</v>
      </c>
      <c r="AA14" s="62" t="s">
        <v>160</v>
      </c>
    </row>
    <row r="15" spans="1:26" ht="26.25" customHeight="1">
      <c r="A15" s="434"/>
      <c r="B15" s="40" t="s">
        <v>29</v>
      </c>
      <c r="C15" s="438"/>
      <c r="D15" s="435"/>
      <c r="E15" s="435"/>
      <c r="F15" s="435"/>
      <c r="G15" s="435"/>
      <c r="H15" s="435"/>
      <c r="I15" s="435"/>
      <c r="J15" s="435"/>
      <c r="K15" s="435"/>
      <c r="L15" s="435"/>
      <c r="M15" s="435"/>
      <c r="N15" s="435"/>
      <c r="O15" s="435"/>
      <c r="P15" s="435"/>
      <c r="Q15" s="435"/>
      <c r="R15" s="435"/>
      <c r="S15" s="458"/>
      <c r="T15" s="458"/>
      <c r="U15" s="458"/>
      <c r="V15" s="459"/>
      <c r="Y15" s="62" t="s">
        <v>205</v>
      </c>
      <c r="Z15">
        <f>SUM(Z9:Z14)</f>
        <v>520</v>
      </c>
    </row>
    <row r="16" spans="1:22" ht="26.25" customHeight="1">
      <c r="A16" s="433" t="s">
        <v>32</v>
      </c>
      <c r="B16" s="40" t="s">
        <v>28</v>
      </c>
      <c r="C16" s="455" t="s">
        <v>208</v>
      </c>
      <c r="D16" s="437"/>
      <c r="E16" s="437"/>
      <c r="F16" s="437"/>
      <c r="G16" s="437"/>
      <c r="H16" s="437"/>
      <c r="I16" s="437"/>
      <c r="J16" s="437"/>
      <c r="K16" s="437"/>
      <c r="L16" s="437"/>
      <c r="M16" s="437"/>
      <c r="N16" s="437"/>
      <c r="O16" s="437" t="s">
        <v>74</v>
      </c>
      <c r="P16" s="437"/>
      <c r="Q16" s="437"/>
      <c r="R16" s="435" t="s">
        <v>74</v>
      </c>
      <c r="S16" s="458"/>
      <c r="T16" s="458"/>
      <c r="U16" s="458"/>
      <c r="V16" s="459"/>
    </row>
    <row r="17" spans="1:22" ht="26.25" customHeight="1">
      <c r="A17" s="434"/>
      <c r="B17" s="40" t="s">
        <v>29</v>
      </c>
      <c r="C17" s="455"/>
      <c r="D17" s="437"/>
      <c r="E17" s="437"/>
      <c r="F17" s="437"/>
      <c r="G17" s="437"/>
      <c r="H17" s="437"/>
      <c r="I17" s="437"/>
      <c r="J17" s="437"/>
      <c r="K17" s="437"/>
      <c r="L17" s="437"/>
      <c r="M17" s="437"/>
      <c r="N17" s="437"/>
      <c r="O17" s="437"/>
      <c r="P17" s="437"/>
      <c r="Q17" s="437"/>
      <c r="R17" s="435"/>
      <c r="S17" s="458"/>
      <c r="T17" s="458"/>
      <c r="U17" s="458"/>
      <c r="V17" s="459"/>
    </row>
    <row r="18" spans="1:22" ht="26.25" customHeight="1">
      <c r="A18" s="433" t="s">
        <v>33</v>
      </c>
      <c r="B18" s="40" t="s">
        <v>28</v>
      </c>
      <c r="C18" s="438" t="s">
        <v>74</v>
      </c>
      <c r="D18" s="435"/>
      <c r="E18" s="435"/>
      <c r="F18" s="435"/>
      <c r="G18" s="435"/>
      <c r="H18" s="435"/>
      <c r="I18" s="435"/>
      <c r="J18" s="435"/>
      <c r="K18" s="435"/>
      <c r="L18" s="435"/>
      <c r="M18" s="435"/>
      <c r="N18" s="435"/>
      <c r="O18" s="435"/>
      <c r="P18" s="435"/>
      <c r="Q18" s="435"/>
      <c r="R18" s="435"/>
      <c r="S18" s="458"/>
      <c r="T18" s="458"/>
      <c r="U18" s="458"/>
      <c r="V18" s="459"/>
    </row>
    <row r="19" spans="1:22" ht="26.25" customHeight="1">
      <c r="A19" s="434"/>
      <c r="B19" s="40" t="s">
        <v>29</v>
      </c>
      <c r="C19" s="438" t="s">
        <v>74</v>
      </c>
      <c r="D19" s="435"/>
      <c r="E19" s="435"/>
      <c r="F19" s="435"/>
      <c r="G19" s="435"/>
      <c r="H19" s="435"/>
      <c r="I19" s="435"/>
      <c r="J19" s="437" t="s">
        <v>306</v>
      </c>
      <c r="K19" s="437"/>
      <c r="L19" s="437"/>
      <c r="M19" s="437"/>
      <c r="N19" s="437"/>
      <c r="O19" s="437"/>
      <c r="P19" s="437"/>
      <c r="Q19" s="437"/>
      <c r="R19" s="435"/>
      <c r="S19" s="458"/>
      <c r="T19" s="458"/>
      <c r="U19" s="458"/>
      <c r="V19" s="459"/>
    </row>
    <row r="20" spans="1:22" ht="26.25" customHeight="1">
      <c r="A20" s="433" t="s">
        <v>34</v>
      </c>
      <c r="B20" s="40" t="s">
        <v>28</v>
      </c>
      <c r="C20" s="438" t="s">
        <v>74</v>
      </c>
      <c r="D20" s="435"/>
      <c r="E20" s="435"/>
      <c r="F20" s="435"/>
      <c r="G20" s="435"/>
      <c r="H20" s="435"/>
      <c r="I20" s="435"/>
      <c r="J20" s="435"/>
      <c r="K20" s="435"/>
      <c r="L20" s="435"/>
      <c r="M20" s="435"/>
      <c r="N20" s="435"/>
      <c r="O20" s="435"/>
      <c r="P20" s="435"/>
      <c r="Q20" s="435"/>
      <c r="R20" s="435"/>
      <c r="S20" s="458"/>
      <c r="T20" s="458"/>
      <c r="U20" s="458"/>
      <c r="V20" s="459"/>
    </row>
    <row r="21" spans="1:22" ht="26.25" customHeight="1" thickBot="1">
      <c r="A21" s="434"/>
      <c r="B21" s="40" t="s">
        <v>29</v>
      </c>
      <c r="C21" s="462"/>
      <c r="D21" s="463"/>
      <c r="E21" s="463"/>
      <c r="F21" s="463"/>
      <c r="G21" s="463"/>
      <c r="H21" s="463"/>
      <c r="I21" s="463"/>
      <c r="J21" s="463"/>
      <c r="K21" s="463"/>
      <c r="L21" s="463"/>
      <c r="M21" s="463"/>
      <c r="N21" s="463"/>
      <c r="O21" s="463"/>
      <c r="P21" s="463"/>
      <c r="Q21" s="463"/>
      <c r="R21" s="463"/>
      <c r="S21" s="460"/>
      <c r="T21" s="460"/>
      <c r="U21" s="460"/>
      <c r="V21" s="461"/>
    </row>
    <row r="22" spans="1:22" ht="15">
      <c r="A22" s="429" t="s">
        <v>110</v>
      </c>
      <c r="B22" s="429"/>
      <c r="C22" s="429"/>
      <c r="D22" s="429"/>
      <c r="E22" s="429"/>
      <c r="F22" s="429"/>
      <c r="G22" s="429"/>
      <c r="H22" s="429"/>
      <c r="I22" s="429"/>
      <c r="J22" s="429"/>
      <c r="K22" s="429"/>
      <c r="L22" s="429"/>
      <c r="M22" s="429"/>
      <c r="N22" s="429"/>
      <c r="O22" s="429"/>
      <c r="P22" s="429"/>
      <c r="Q22" s="429"/>
      <c r="R22" s="429"/>
      <c r="S22" s="429"/>
      <c r="T22" s="429"/>
      <c r="U22" s="429"/>
      <c r="V22" s="429"/>
    </row>
    <row r="23" spans="1:22" ht="15.75">
      <c r="A23" s="4"/>
      <c r="B23" s="5"/>
      <c r="C23" s="5"/>
      <c r="D23" s="5"/>
      <c r="E23" s="5"/>
      <c r="F23" s="6"/>
      <c r="G23" s="6"/>
      <c r="H23" s="6"/>
      <c r="I23" s="6"/>
      <c r="J23" s="6"/>
      <c r="K23" s="6"/>
      <c r="L23" s="6"/>
      <c r="M23" s="6"/>
      <c r="N23" s="6"/>
      <c r="O23" s="7"/>
      <c r="P23" s="7"/>
      <c r="Q23" s="430" t="s">
        <v>112</v>
      </c>
      <c r="R23" s="430"/>
      <c r="S23" s="430"/>
      <c r="T23" s="430"/>
      <c r="U23" s="430"/>
      <c r="V23" s="430"/>
    </row>
    <row r="24" spans="1:22" ht="15.75">
      <c r="A24" s="9"/>
      <c r="B24" s="6"/>
      <c r="C24" s="6"/>
      <c r="D24" s="6"/>
      <c r="E24" s="6"/>
      <c r="F24" s="9"/>
      <c r="G24" s="9"/>
      <c r="H24" s="6"/>
      <c r="I24" s="9"/>
      <c r="J24" s="6"/>
      <c r="K24" s="6"/>
      <c r="L24" s="6"/>
      <c r="M24" s="6"/>
      <c r="N24" s="6"/>
      <c r="O24" s="10"/>
      <c r="P24" s="10"/>
      <c r="Q24" s="431" t="s">
        <v>90</v>
      </c>
      <c r="R24" s="431"/>
      <c r="S24" s="431"/>
      <c r="T24" s="431"/>
      <c r="U24" s="431"/>
      <c r="V24" s="431"/>
    </row>
    <row r="26" spans="17:22" ht="15">
      <c r="Q26" s="432" t="s">
        <v>76</v>
      </c>
      <c r="R26" s="432"/>
      <c r="S26" s="432"/>
      <c r="T26" s="432"/>
      <c r="U26" s="432"/>
      <c r="V26" s="432"/>
    </row>
  </sheetData>
  <sheetProtection/>
  <mergeCells count="39">
    <mergeCell ref="K12:Q13"/>
    <mergeCell ref="S10:V21"/>
    <mergeCell ref="C16:N17"/>
    <mergeCell ref="C20:R21"/>
    <mergeCell ref="C14:R15"/>
    <mergeCell ref="O16:Q17"/>
    <mergeCell ref="T7:V7"/>
    <mergeCell ref="A1:K1"/>
    <mergeCell ref="N1:V1"/>
    <mergeCell ref="A2:K2"/>
    <mergeCell ref="N2:V2"/>
    <mergeCell ref="A3:V3"/>
    <mergeCell ref="A4:V4"/>
    <mergeCell ref="A8:B8"/>
    <mergeCell ref="A9:B9"/>
    <mergeCell ref="A10:A11"/>
    <mergeCell ref="A5:V5"/>
    <mergeCell ref="A6:B6"/>
    <mergeCell ref="A7:B7"/>
    <mergeCell ref="C7:F7"/>
    <mergeCell ref="G7:J7"/>
    <mergeCell ref="K7:N7"/>
    <mergeCell ref="O7:S7"/>
    <mergeCell ref="A12:A13"/>
    <mergeCell ref="A14:A15"/>
    <mergeCell ref="A16:A17"/>
    <mergeCell ref="R16:R19"/>
    <mergeCell ref="R10:R13"/>
    <mergeCell ref="J19:Q19"/>
    <mergeCell ref="C18:Q18"/>
    <mergeCell ref="C19:I19"/>
    <mergeCell ref="C10:Q11"/>
    <mergeCell ref="C12:J13"/>
    <mergeCell ref="A22:V22"/>
    <mergeCell ref="Q23:V23"/>
    <mergeCell ref="Q24:V24"/>
    <mergeCell ref="Q26:V26"/>
    <mergeCell ref="A18:A19"/>
    <mergeCell ref="A20:A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26"/>
  <sheetViews>
    <sheetView zoomScale="85" zoomScaleNormal="85" zoomScalePageLayoutView="0" workbookViewId="0" topLeftCell="A10">
      <selection activeCell="A22" sqref="A22:V26"/>
    </sheetView>
  </sheetViews>
  <sheetFormatPr defaultColWidth="9.140625" defaultRowHeight="12.75"/>
  <cols>
    <col min="1" max="2" width="7.421875" style="0" customWidth="1"/>
    <col min="3" max="22" width="6.421875" style="0" customWidth="1"/>
    <col min="24" max="24" width="30.140625" style="0" customWidth="1"/>
  </cols>
  <sheetData>
    <row r="1" spans="1:22" s="21" customFormat="1" ht="15.75">
      <c r="A1" s="448" t="s">
        <v>37</v>
      </c>
      <c r="B1" s="448"/>
      <c r="C1" s="448"/>
      <c r="D1" s="448"/>
      <c r="E1" s="448"/>
      <c r="F1" s="448"/>
      <c r="G1" s="448"/>
      <c r="H1" s="448"/>
      <c r="I1" s="448"/>
      <c r="J1" s="448"/>
      <c r="K1" s="448"/>
      <c r="L1" s="19"/>
      <c r="M1" s="19"/>
      <c r="N1" s="449" t="s">
        <v>38</v>
      </c>
      <c r="O1" s="449"/>
      <c r="P1" s="449"/>
      <c r="Q1" s="449"/>
      <c r="R1" s="449"/>
      <c r="S1" s="449"/>
      <c r="T1" s="449"/>
      <c r="U1" s="449"/>
      <c r="V1" s="449"/>
    </row>
    <row r="2" spans="1:22" s="21" customFormat="1" ht="15.75">
      <c r="A2" s="450" t="s">
        <v>75</v>
      </c>
      <c r="B2" s="450"/>
      <c r="C2" s="450"/>
      <c r="D2" s="450"/>
      <c r="E2" s="450"/>
      <c r="F2" s="450"/>
      <c r="G2" s="450"/>
      <c r="H2" s="450"/>
      <c r="I2" s="450"/>
      <c r="J2" s="450"/>
      <c r="K2" s="450"/>
      <c r="L2" s="19"/>
      <c r="M2" s="19"/>
      <c r="N2" s="451" t="s">
        <v>39</v>
      </c>
      <c r="O2" s="451"/>
      <c r="P2" s="451"/>
      <c r="Q2" s="451"/>
      <c r="R2" s="451"/>
      <c r="S2" s="451"/>
      <c r="T2" s="451"/>
      <c r="U2" s="451"/>
      <c r="V2" s="451"/>
    </row>
    <row r="3" spans="1:22" s="21" customFormat="1" ht="18.75">
      <c r="A3" s="452" t="s">
        <v>73</v>
      </c>
      <c r="B3" s="452"/>
      <c r="C3" s="452"/>
      <c r="D3" s="452"/>
      <c r="E3" s="452"/>
      <c r="F3" s="452"/>
      <c r="G3" s="452"/>
      <c r="H3" s="452"/>
      <c r="I3" s="452"/>
      <c r="J3" s="452"/>
      <c r="K3" s="452"/>
      <c r="L3" s="452"/>
      <c r="M3" s="452"/>
      <c r="N3" s="452"/>
      <c r="O3" s="452"/>
      <c r="P3" s="452"/>
      <c r="Q3" s="452"/>
      <c r="R3" s="452"/>
      <c r="S3" s="452"/>
      <c r="T3" s="452"/>
      <c r="U3" s="452"/>
      <c r="V3" s="452"/>
    </row>
    <row r="4" spans="1:22" s="21" customFormat="1" ht="18.75">
      <c r="A4" s="452" t="s">
        <v>88</v>
      </c>
      <c r="B4" s="452"/>
      <c r="C4" s="452"/>
      <c r="D4" s="452"/>
      <c r="E4" s="452"/>
      <c r="F4" s="452"/>
      <c r="G4" s="452"/>
      <c r="H4" s="452"/>
      <c r="I4" s="452"/>
      <c r="J4" s="452"/>
      <c r="K4" s="452"/>
      <c r="L4" s="452"/>
      <c r="M4" s="452"/>
      <c r="N4" s="452"/>
      <c r="O4" s="452"/>
      <c r="P4" s="452"/>
      <c r="Q4" s="452"/>
      <c r="R4" s="452"/>
      <c r="S4" s="452"/>
      <c r="T4" s="452"/>
      <c r="U4" s="452"/>
      <c r="V4" s="452"/>
    </row>
    <row r="5" spans="1:22" ht="14.25">
      <c r="A5" s="441" t="s">
        <v>40</v>
      </c>
      <c r="B5" s="441"/>
      <c r="C5" s="441"/>
      <c r="D5" s="441"/>
      <c r="E5" s="441"/>
      <c r="F5" s="441"/>
      <c r="G5" s="441"/>
      <c r="H5" s="441"/>
      <c r="I5" s="441"/>
      <c r="J5" s="441"/>
      <c r="K5" s="441"/>
      <c r="L5" s="441"/>
      <c r="M5" s="441"/>
      <c r="N5" s="441"/>
      <c r="O5" s="441"/>
      <c r="P5" s="441"/>
      <c r="Q5" s="441"/>
      <c r="R5" s="441"/>
      <c r="S5" s="441"/>
      <c r="T5" s="441"/>
      <c r="U5" s="441"/>
      <c r="V5" s="441"/>
    </row>
    <row r="6" spans="1:24" ht="16.5" customHeight="1">
      <c r="A6" s="442"/>
      <c r="B6" s="442"/>
      <c r="X6" s="62" t="s">
        <v>313</v>
      </c>
    </row>
    <row r="7" spans="1:26" ht="16.5" customHeight="1">
      <c r="A7" s="443" t="s">
        <v>2</v>
      </c>
      <c r="B7" s="444"/>
      <c r="C7" s="445" t="s">
        <v>41</v>
      </c>
      <c r="D7" s="446"/>
      <c r="E7" s="446"/>
      <c r="F7" s="447"/>
      <c r="G7" s="445" t="s">
        <v>3</v>
      </c>
      <c r="H7" s="446"/>
      <c r="I7" s="446"/>
      <c r="J7" s="447"/>
      <c r="K7" s="445" t="s">
        <v>4</v>
      </c>
      <c r="L7" s="446"/>
      <c r="M7" s="446"/>
      <c r="N7" s="447"/>
      <c r="O7" s="445" t="s">
        <v>5</v>
      </c>
      <c r="P7" s="446"/>
      <c r="Q7" s="446"/>
      <c r="R7" s="446"/>
      <c r="S7" s="447"/>
      <c r="T7" s="445" t="s">
        <v>6</v>
      </c>
      <c r="U7" s="446"/>
      <c r="V7" s="447"/>
      <c r="X7" s="74" t="s">
        <v>92</v>
      </c>
      <c r="Y7" s="74">
        <v>98</v>
      </c>
      <c r="Z7" s="62" t="s">
        <v>198</v>
      </c>
    </row>
    <row r="8" spans="1:26" ht="29.25" customHeight="1">
      <c r="A8" s="439" t="s">
        <v>35</v>
      </c>
      <c r="B8" s="439"/>
      <c r="C8" s="37" t="s">
        <v>7</v>
      </c>
      <c r="D8" s="38" t="s">
        <v>8</v>
      </c>
      <c r="E8" s="38" t="s">
        <v>9</v>
      </c>
      <c r="F8" s="29" t="s">
        <v>10</v>
      </c>
      <c r="G8" s="29" t="s">
        <v>11</v>
      </c>
      <c r="H8" s="29" t="s">
        <v>12</v>
      </c>
      <c r="I8" s="29" t="s">
        <v>13</v>
      </c>
      <c r="J8" s="29" t="s">
        <v>14</v>
      </c>
      <c r="K8" s="29" t="s">
        <v>15</v>
      </c>
      <c r="L8" s="29" t="s">
        <v>16</v>
      </c>
      <c r="M8" s="29" t="s">
        <v>17</v>
      </c>
      <c r="N8" s="29" t="s">
        <v>18</v>
      </c>
      <c r="O8" s="29" t="s">
        <v>19</v>
      </c>
      <c r="P8" s="29" t="s">
        <v>20</v>
      </c>
      <c r="Q8" s="29" t="s">
        <v>21</v>
      </c>
      <c r="R8" s="29" t="s">
        <v>22</v>
      </c>
      <c r="S8" s="29" t="s">
        <v>23</v>
      </c>
      <c r="T8" s="29" t="s">
        <v>24</v>
      </c>
      <c r="U8" s="29" t="s">
        <v>25</v>
      </c>
      <c r="V8" s="29" t="s">
        <v>26</v>
      </c>
      <c r="X8" s="75" t="s">
        <v>98</v>
      </c>
      <c r="Y8" s="74">
        <v>47</v>
      </c>
      <c r="Z8" s="62" t="s">
        <v>198</v>
      </c>
    </row>
    <row r="9" spans="1:26" ht="29.25" customHeight="1">
      <c r="A9" s="440" t="s">
        <v>36</v>
      </c>
      <c r="B9" s="440"/>
      <c r="C9" s="36">
        <v>1</v>
      </c>
      <c r="D9" s="39">
        <v>2</v>
      </c>
      <c r="E9" s="36">
        <v>3</v>
      </c>
      <c r="F9" s="39">
        <v>4</v>
      </c>
      <c r="G9" s="36">
        <v>5</v>
      </c>
      <c r="H9" s="39">
        <v>6</v>
      </c>
      <c r="I9" s="36">
        <v>7</v>
      </c>
      <c r="J9" s="39">
        <v>8</v>
      </c>
      <c r="K9" s="36">
        <v>9</v>
      </c>
      <c r="L9" s="39">
        <v>10</v>
      </c>
      <c r="M9" s="36">
        <v>11</v>
      </c>
      <c r="N9" s="39">
        <v>12</v>
      </c>
      <c r="O9" s="36">
        <v>13</v>
      </c>
      <c r="P9" s="39">
        <v>14</v>
      </c>
      <c r="Q9" s="36">
        <v>15</v>
      </c>
      <c r="R9" s="39">
        <v>16</v>
      </c>
      <c r="S9" s="36">
        <v>17</v>
      </c>
      <c r="T9" s="39">
        <v>18</v>
      </c>
      <c r="U9" s="36">
        <v>19</v>
      </c>
      <c r="V9" s="39">
        <v>20</v>
      </c>
      <c r="X9" s="74" t="s">
        <v>96</v>
      </c>
      <c r="Y9" s="76">
        <v>32</v>
      </c>
      <c r="Z9" s="62" t="s">
        <v>198</v>
      </c>
    </row>
    <row r="10" spans="1:26" ht="15.75" customHeight="1">
      <c r="A10" s="433" t="s">
        <v>27</v>
      </c>
      <c r="B10" s="3" t="s">
        <v>28</v>
      </c>
      <c r="C10" s="467" t="s">
        <v>54</v>
      </c>
      <c r="D10" s="468"/>
      <c r="E10" s="468"/>
      <c r="F10" s="468"/>
      <c r="G10" s="468"/>
      <c r="H10" s="468"/>
      <c r="I10" s="468"/>
      <c r="J10" s="468"/>
      <c r="K10" s="469"/>
      <c r="L10" s="467" t="s">
        <v>62</v>
      </c>
      <c r="M10" s="468"/>
      <c r="N10" s="468"/>
      <c r="O10" s="468"/>
      <c r="P10" s="468"/>
      <c r="Q10" s="468"/>
      <c r="R10" s="468"/>
      <c r="S10" s="468"/>
      <c r="T10" s="469"/>
      <c r="U10" s="12"/>
      <c r="V10" s="12"/>
      <c r="X10" s="77" t="s">
        <v>183</v>
      </c>
      <c r="Y10" s="74">
        <v>32</v>
      </c>
      <c r="Z10" s="62" t="s">
        <v>198</v>
      </c>
    </row>
    <row r="11" spans="1:26" ht="16.5" customHeight="1">
      <c r="A11" s="434"/>
      <c r="B11" s="3" t="s">
        <v>29</v>
      </c>
      <c r="C11" s="467" t="s">
        <v>55</v>
      </c>
      <c r="D11" s="468"/>
      <c r="E11" s="468"/>
      <c r="F11" s="468"/>
      <c r="G11" s="468"/>
      <c r="H11" s="468"/>
      <c r="I11" s="468"/>
      <c r="J11" s="468"/>
      <c r="K11" s="468"/>
      <c r="L11" s="468"/>
      <c r="M11" s="468"/>
      <c r="N11" s="468"/>
      <c r="O11" s="469"/>
      <c r="P11" s="464" t="s">
        <v>56</v>
      </c>
      <c r="Q11" s="465"/>
      <c r="R11" s="465"/>
      <c r="S11" s="465"/>
      <c r="T11" s="465"/>
      <c r="U11" s="465"/>
      <c r="V11" s="466"/>
      <c r="X11" s="77" t="s">
        <v>196</v>
      </c>
      <c r="Y11" s="74">
        <v>240</v>
      </c>
      <c r="Z11" s="62" t="s">
        <v>155</v>
      </c>
    </row>
    <row r="12" spans="1:26" ht="15.75">
      <c r="A12" s="433" t="s">
        <v>30</v>
      </c>
      <c r="B12" s="3" t="s">
        <v>28</v>
      </c>
      <c r="C12" s="476" t="s">
        <v>85</v>
      </c>
      <c r="D12" s="477"/>
      <c r="E12" s="477"/>
      <c r="F12" s="477"/>
      <c r="G12" s="477"/>
      <c r="H12" s="477"/>
      <c r="I12" s="477"/>
      <c r="J12" s="477"/>
      <c r="K12" s="477"/>
      <c r="L12" s="477"/>
      <c r="M12" s="477"/>
      <c r="N12" s="477"/>
      <c r="O12" s="477"/>
      <c r="P12" s="477"/>
      <c r="Q12" s="477"/>
      <c r="R12" s="477"/>
      <c r="S12" s="477"/>
      <c r="T12" s="477"/>
      <c r="U12" s="477"/>
      <c r="V12" s="478"/>
      <c r="X12" s="77" t="s">
        <v>195</v>
      </c>
      <c r="Y12" s="74">
        <v>120</v>
      </c>
      <c r="Z12" s="62" t="s">
        <v>194</v>
      </c>
    </row>
    <row r="13" spans="1:25" ht="15.75">
      <c r="A13" s="434"/>
      <c r="B13" s="3" t="s">
        <v>29</v>
      </c>
      <c r="C13" s="479"/>
      <c r="D13" s="480"/>
      <c r="E13" s="480"/>
      <c r="F13" s="480"/>
      <c r="G13" s="480"/>
      <c r="H13" s="480"/>
      <c r="I13" s="480"/>
      <c r="J13" s="480"/>
      <c r="K13" s="480"/>
      <c r="L13" s="480"/>
      <c r="M13" s="480"/>
      <c r="N13" s="480"/>
      <c r="O13" s="480"/>
      <c r="P13" s="480"/>
      <c r="Q13" s="480"/>
      <c r="R13" s="480"/>
      <c r="S13" s="480"/>
      <c r="T13" s="480"/>
      <c r="U13" s="480"/>
      <c r="V13" s="481"/>
      <c r="X13" s="77" t="s">
        <v>111</v>
      </c>
      <c r="Y13" s="74">
        <f>SUM(Y7:Y12)</f>
        <v>569</v>
      </c>
    </row>
    <row r="14" spans="1:24" ht="15.75">
      <c r="A14" s="433" t="s">
        <v>31</v>
      </c>
      <c r="B14" s="3" t="s">
        <v>28</v>
      </c>
      <c r="C14" s="464" t="s">
        <v>74</v>
      </c>
      <c r="D14" s="465"/>
      <c r="E14" s="465"/>
      <c r="F14" s="465"/>
      <c r="G14" s="465"/>
      <c r="H14" s="465"/>
      <c r="I14" s="465"/>
      <c r="J14" s="465"/>
      <c r="K14" s="465"/>
      <c r="L14" s="465"/>
      <c r="M14" s="465"/>
      <c r="N14" s="465"/>
      <c r="O14" s="465"/>
      <c r="P14" s="465"/>
      <c r="Q14" s="465"/>
      <c r="R14" s="465"/>
      <c r="S14" s="465"/>
      <c r="T14" s="465"/>
      <c r="U14" s="465"/>
      <c r="V14" s="466"/>
      <c r="X14" s="65" t="s">
        <v>189</v>
      </c>
    </row>
    <row r="15" spans="1:22" ht="15.75" customHeight="1">
      <c r="A15" s="434"/>
      <c r="B15" s="3" t="s">
        <v>29</v>
      </c>
      <c r="C15" s="464" t="s">
        <v>56</v>
      </c>
      <c r="D15" s="465"/>
      <c r="E15" s="465"/>
      <c r="F15" s="465"/>
      <c r="G15" s="465"/>
      <c r="H15" s="465"/>
      <c r="I15" s="465"/>
      <c r="J15" s="465"/>
      <c r="K15" s="465"/>
      <c r="L15" s="465"/>
      <c r="M15" s="465"/>
      <c r="N15" s="465"/>
      <c r="O15" s="465"/>
      <c r="P15" s="465"/>
      <c r="Q15" s="465"/>
      <c r="R15" s="465"/>
      <c r="S15" s="465"/>
      <c r="T15" s="465"/>
      <c r="U15" s="465"/>
      <c r="V15" s="466"/>
    </row>
    <row r="16" spans="1:22" ht="15.75">
      <c r="A16" s="433" t="s">
        <v>32</v>
      </c>
      <c r="B16" s="3" t="s">
        <v>28</v>
      </c>
      <c r="C16" s="476" t="s">
        <v>85</v>
      </c>
      <c r="D16" s="477"/>
      <c r="E16" s="477"/>
      <c r="F16" s="477"/>
      <c r="G16" s="477"/>
      <c r="H16" s="477"/>
      <c r="I16" s="477"/>
      <c r="J16" s="477"/>
      <c r="K16" s="477"/>
      <c r="L16" s="477"/>
      <c r="M16" s="477"/>
      <c r="N16" s="477"/>
      <c r="O16" s="477"/>
      <c r="P16" s="477"/>
      <c r="Q16" s="477"/>
      <c r="R16" s="477"/>
      <c r="S16" s="477"/>
      <c r="T16" s="477"/>
      <c r="U16" s="477"/>
      <c r="V16" s="478"/>
    </row>
    <row r="17" spans="1:22" ht="15.75">
      <c r="A17" s="434"/>
      <c r="B17" s="3" t="s">
        <v>29</v>
      </c>
      <c r="C17" s="479"/>
      <c r="D17" s="480"/>
      <c r="E17" s="480"/>
      <c r="F17" s="480"/>
      <c r="G17" s="480"/>
      <c r="H17" s="480"/>
      <c r="I17" s="480"/>
      <c r="J17" s="480"/>
      <c r="K17" s="480"/>
      <c r="L17" s="480"/>
      <c r="M17" s="480"/>
      <c r="N17" s="480"/>
      <c r="O17" s="480"/>
      <c r="P17" s="480"/>
      <c r="Q17" s="480"/>
      <c r="R17" s="480"/>
      <c r="S17" s="480"/>
      <c r="T17" s="480"/>
      <c r="U17" s="480"/>
      <c r="V17" s="481"/>
    </row>
    <row r="18" spans="1:22" ht="15.75" customHeight="1">
      <c r="A18" s="433" t="s">
        <v>33</v>
      </c>
      <c r="B18" s="3" t="s">
        <v>28</v>
      </c>
      <c r="C18" s="470" t="s">
        <v>308</v>
      </c>
      <c r="D18" s="471"/>
      <c r="E18" s="471"/>
      <c r="F18" s="471"/>
      <c r="G18" s="471"/>
      <c r="H18" s="471"/>
      <c r="I18" s="471"/>
      <c r="J18" s="471"/>
      <c r="K18" s="471"/>
      <c r="L18" s="471"/>
      <c r="M18" s="471"/>
      <c r="N18" s="471"/>
      <c r="O18" s="471"/>
      <c r="P18" s="471"/>
      <c r="Q18" s="471"/>
      <c r="R18" s="471" t="s">
        <v>74</v>
      </c>
      <c r="S18" s="471"/>
      <c r="T18" s="471"/>
      <c r="U18" s="471"/>
      <c r="V18" s="472"/>
    </row>
    <row r="19" spans="1:22" ht="15.75" customHeight="1">
      <c r="A19" s="434"/>
      <c r="B19" s="3" t="s">
        <v>29</v>
      </c>
      <c r="C19" s="473"/>
      <c r="D19" s="474"/>
      <c r="E19" s="474"/>
      <c r="F19" s="474"/>
      <c r="G19" s="474"/>
      <c r="H19" s="474"/>
      <c r="I19" s="474"/>
      <c r="J19" s="474"/>
      <c r="K19" s="474"/>
      <c r="L19" s="474"/>
      <c r="M19" s="474"/>
      <c r="N19" s="474"/>
      <c r="O19" s="474"/>
      <c r="P19" s="474"/>
      <c r="Q19" s="474"/>
      <c r="R19" s="474"/>
      <c r="S19" s="474"/>
      <c r="T19" s="474"/>
      <c r="U19" s="474"/>
      <c r="V19" s="475"/>
    </row>
    <row r="20" spans="1:22" ht="15.75" customHeight="1">
      <c r="A20" s="433" t="s">
        <v>34</v>
      </c>
      <c r="B20" s="3" t="s">
        <v>28</v>
      </c>
      <c r="C20" s="470" t="s">
        <v>74</v>
      </c>
      <c r="D20" s="471"/>
      <c r="E20" s="471"/>
      <c r="F20" s="471"/>
      <c r="G20" s="471"/>
      <c r="H20" s="471"/>
      <c r="I20" s="471"/>
      <c r="J20" s="471"/>
      <c r="K20" s="471"/>
      <c r="L20" s="471"/>
      <c r="M20" s="471"/>
      <c r="N20" s="471"/>
      <c r="O20" s="471"/>
      <c r="P20" s="471"/>
      <c r="Q20" s="471"/>
      <c r="R20" s="471"/>
      <c r="S20" s="471"/>
      <c r="T20" s="471"/>
      <c r="U20" s="471"/>
      <c r="V20" s="472"/>
    </row>
    <row r="21" spans="1:22" ht="15.75">
      <c r="A21" s="434"/>
      <c r="B21" s="3" t="s">
        <v>29</v>
      </c>
      <c r="C21" s="473"/>
      <c r="D21" s="474"/>
      <c r="E21" s="474"/>
      <c r="F21" s="474"/>
      <c r="G21" s="474"/>
      <c r="H21" s="474"/>
      <c r="I21" s="474"/>
      <c r="J21" s="474"/>
      <c r="K21" s="474"/>
      <c r="L21" s="474"/>
      <c r="M21" s="474"/>
      <c r="N21" s="474"/>
      <c r="O21" s="474"/>
      <c r="P21" s="474"/>
      <c r="Q21" s="474"/>
      <c r="R21" s="474"/>
      <c r="S21" s="474"/>
      <c r="T21" s="474"/>
      <c r="U21" s="474"/>
      <c r="V21" s="475"/>
    </row>
    <row r="22" spans="1:22" ht="15">
      <c r="A22" s="429" t="s">
        <v>110</v>
      </c>
      <c r="B22" s="429"/>
      <c r="C22" s="429"/>
      <c r="D22" s="429"/>
      <c r="E22" s="429"/>
      <c r="F22" s="429"/>
      <c r="G22" s="429"/>
      <c r="H22" s="429"/>
      <c r="I22" s="429"/>
      <c r="J22" s="429"/>
      <c r="K22" s="429"/>
      <c r="L22" s="429"/>
      <c r="M22" s="429"/>
      <c r="N22" s="429"/>
      <c r="O22" s="429"/>
      <c r="P22" s="429"/>
      <c r="Q22" s="429"/>
      <c r="R22" s="429"/>
      <c r="S22" s="429"/>
      <c r="T22" s="429"/>
      <c r="U22" s="429"/>
      <c r="V22" s="429"/>
    </row>
    <row r="23" spans="1:22" ht="15.75">
      <c r="A23" s="4"/>
      <c r="B23" s="5"/>
      <c r="C23" s="5"/>
      <c r="D23" s="5"/>
      <c r="E23" s="5"/>
      <c r="F23" s="6"/>
      <c r="G23" s="6"/>
      <c r="H23" s="6"/>
      <c r="I23" s="6"/>
      <c r="J23" s="6"/>
      <c r="K23" s="6"/>
      <c r="L23" s="6"/>
      <c r="M23" s="6"/>
      <c r="N23" s="6"/>
      <c r="O23" s="7"/>
      <c r="P23" s="7"/>
      <c r="Q23" s="430" t="s">
        <v>112</v>
      </c>
      <c r="R23" s="430"/>
      <c r="S23" s="430"/>
      <c r="T23" s="430"/>
      <c r="U23" s="430"/>
      <c r="V23" s="430"/>
    </row>
    <row r="24" spans="1:22" ht="13.5" customHeight="1">
      <c r="A24" s="9"/>
      <c r="B24" s="6"/>
      <c r="C24" s="6"/>
      <c r="D24" s="6"/>
      <c r="E24" s="6"/>
      <c r="F24" s="9"/>
      <c r="G24" s="9"/>
      <c r="H24" s="6"/>
      <c r="I24" s="9"/>
      <c r="J24" s="6"/>
      <c r="K24" s="6"/>
      <c r="L24" s="6"/>
      <c r="M24" s="6"/>
      <c r="N24" s="6"/>
      <c r="O24" s="10"/>
      <c r="P24" s="10"/>
      <c r="Q24" s="431" t="s">
        <v>90</v>
      </c>
      <c r="R24" s="431"/>
      <c r="S24" s="431"/>
      <c r="T24" s="431"/>
      <c r="U24" s="431"/>
      <c r="V24" s="431"/>
    </row>
    <row r="26" spans="17:22" ht="15">
      <c r="Q26" s="432" t="s">
        <v>76</v>
      </c>
      <c r="R26" s="432"/>
      <c r="S26" s="432"/>
      <c r="T26" s="432"/>
      <c r="U26" s="432"/>
      <c r="V26" s="432"/>
    </row>
    <row r="33" ht="13.5" customHeight="1"/>
    <row r="46" ht="13.5" customHeight="1"/>
  </sheetData>
  <sheetProtection/>
  <mergeCells count="37">
    <mergeCell ref="C14:V14"/>
    <mergeCell ref="A4:V4"/>
    <mergeCell ref="A5:V5"/>
    <mergeCell ref="A7:B7"/>
    <mergeCell ref="C7:F7"/>
    <mergeCell ref="G7:J7"/>
    <mergeCell ref="K7:N7"/>
    <mergeCell ref="C15:V15"/>
    <mergeCell ref="C20:V21"/>
    <mergeCell ref="C11:O11"/>
    <mergeCell ref="A10:A11"/>
    <mergeCell ref="A12:A13"/>
    <mergeCell ref="C12:V13"/>
    <mergeCell ref="A14:A15"/>
    <mergeCell ref="C18:Q19"/>
    <mergeCell ref="R18:V19"/>
    <mergeCell ref="C16:V17"/>
    <mergeCell ref="A6:B6"/>
    <mergeCell ref="C10:K10"/>
    <mergeCell ref="L10:T10"/>
    <mergeCell ref="A1:K1"/>
    <mergeCell ref="N1:V1"/>
    <mergeCell ref="A2:K2"/>
    <mergeCell ref="N2:V2"/>
    <mergeCell ref="A3:V3"/>
    <mergeCell ref="O7:S7"/>
    <mergeCell ref="T7:V7"/>
    <mergeCell ref="A22:V22"/>
    <mergeCell ref="Q23:V23"/>
    <mergeCell ref="Q24:V24"/>
    <mergeCell ref="Q26:V26"/>
    <mergeCell ref="A8:B8"/>
    <mergeCell ref="A9:B9"/>
    <mergeCell ref="P11:V11"/>
    <mergeCell ref="A16:A17"/>
    <mergeCell ref="A18:A19"/>
    <mergeCell ref="A20:A21"/>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28"/>
  <sheetViews>
    <sheetView zoomScale="85" zoomScaleNormal="85" zoomScalePageLayoutView="0" workbookViewId="0" topLeftCell="A15">
      <selection activeCell="C20" sqref="C20:L21"/>
    </sheetView>
  </sheetViews>
  <sheetFormatPr defaultColWidth="9.140625" defaultRowHeight="12.75"/>
  <cols>
    <col min="1" max="2" width="7.421875" style="0" customWidth="1"/>
    <col min="3" max="10" width="6.421875" style="0" customWidth="1"/>
    <col min="11" max="11" width="6.421875" style="21" customWidth="1"/>
    <col min="12" max="22" width="6.421875" style="0" customWidth="1"/>
    <col min="25" max="25" width="16.140625" style="0" customWidth="1"/>
  </cols>
  <sheetData>
    <row r="1" spans="1:22" s="21" customFormat="1" ht="15.75">
      <c r="A1" s="448" t="s">
        <v>37</v>
      </c>
      <c r="B1" s="448"/>
      <c r="C1" s="448"/>
      <c r="D1" s="448"/>
      <c r="E1" s="448"/>
      <c r="F1" s="448"/>
      <c r="G1" s="448"/>
      <c r="H1" s="448"/>
      <c r="I1" s="448"/>
      <c r="J1" s="448"/>
      <c r="K1" s="448"/>
      <c r="L1" s="19"/>
      <c r="M1" s="19"/>
      <c r="N1" s="449" t="s">
        <v>38</v>
      </c>
      <c r="O1" s="449"/>
      <c r="P1" s="449"/>
      <c r="Q1" s="449"/>
      <c r="R1" s="449"/>
      <c r="S1" s="449"/>
      <c r="T1" s="449"/>
      <c r="U1" s="449"/>
      <c r="V1" s="449"/>
    </row>
    <row r="2" spans="1:22" s="21" customFormat="1" ht="15.75">
      <c r="A2" s="450" t="s">
        <v>75</v>
      </c>
      <c r="B2" s="450"/>
      <c r="C2" s="450"/>
      <c r="D2" s="450"/>
      <c r="E2" s="450"/>
      <c r="F2" s="450"/>
      <c r="G2" s="450"/>
      <c r="H2" s="450"/>
      <c r="I2" s="450"/>
      <c r="J2" s="450"/>
      <c r="K2" s="450"/>
      <c r="L2" s="19"/>
      <c r="M2" s="19"/>
      <c r="N2" s="451" t="s">
        <v>39</v>
      </c>
      <c r="O2" s="451"/>
      <c r="P2" s="451"/>
      <c r="Q2" s="451"/>
      <c r="R2" s="451"/>
      <c r="S2" s="451"/>
      <c r="T2" s="451"/>
      <c r="U2" s="451"/>
      <c r="V2" s="451"/>
    </row>
    <row r="3" spans="1:22" s="21" customFormat="1" ht="18.75">
      <c r="A3" s="452" t="s">
        <v>73</v>
      </c>
      <c r="B3" s="452"/>
      <c r="C3" s="452"/>
      <c r="D3" s="452"/>
      <c r="E3" s="452"/>
      <c r="F3" s="452"/>
      <c r="G3" s="452"/>
      <c r="H3" s="452"/>
      <c r="I3" s="452"/>
      <c r="J3" s="452"/>
      <c r="K3" s="452"/>
      <c r="L3" s="452"/>
      <c r="M3" s="452"/>
      <c r="N3" s="452"/>
      <c r="O3" s="452"/>
      <c r="P3" s="452"/>
      <c r="Q3" s="452"/>
      <c r="R3" s="452"/>
      <c r="S3" s="452"/>
      <c r="T3" s="452"/>
      <c r="U3" s="452"/>
      <c r="V3" s="452"/>
    </row>
    <row r="4" spans="1:22" s="21" customFormat="1" ht="18.75">
      <c r="A4" s="452" t="s">
        <v>86</v>
      </c>
      <c r="B4" s="452"/>
      <c r="C4" s="452"/>
      <c r="D4" s="452"/>
      <c r="E4" s="452"/>
      <c r="F4" s="452"/>
      <c r="G4" s="452"/>
      <c r="H4" s="452"/>
      <c r="I4" s="452"/>
      <c r="J4" s="452"/>
      <c r="K4" s="452"/>
      <c r="L4" s="452"/>
      <c r="M4" s="452"/>
      <c r="N4" s="452"/>
      <c r="O4" s="452"/>
      <c r="P4" s="452"/>
      <c r="Q4" s="452"/>
      <c r="R4" s="452"/>
      <c r="S4" s="452"/>
      <c r="T4" s="452"/>
      <c r="U4" s="452"/>
      <c r="V4" s="452"/>
    </row>
    <row r="5" spans="1:22" ht="14.25">
      <c r="A5" s="441" t="s">
        <v>40</v>
      </c>
      <c r="B5" s="441"/>
      <c r="C5" s="441"/>
      <c r="D5" s="441"/>
      <c r="E5" s="441"/>
      <c r="F5" s="441"/>
      <c r="G5" s="441"/>
      <c r="H5" s="441"/>
      <c r="I5" s="441"/>
      <c r="J5" s="441"/>
      <c r="K5" s="441"/>
      <c r="L5" s="441"/>
      <c r="M5" s="441"/>
      <c r="N5" s="441"/>
      <c r="O5" s="441"/>
      <c r="P5" s="441"/>
      <c r="Q5" s="441"/>
      <c r="R5" s="441"/>
      <c r="S5" s="441"/>
      <c r="T5" s="441"/>
      <c r="U5" s="441"/>
      <c r="V5" s="441"/>
    </row>
    <row r="6" spans="1:25" ht="15.75">
      <c r="A6" s="442"/>
      <c r="B6" s="442"/>
      <c r="Y6" t="s">
        <v>86</v>
      </c>
    </row>
    <row r="7" spans="1:27" ht="16.5" customHeight="1">
      <c r="A7" s="482" t="s">
        <v>2</v>
      </c>
      <c r="B7" s="483"/>
      <c r="C7" s="484" t="s">
        <v>41</v>
      </c>
      <c r="D7" s="485"/>
      <c r="E7" s="485"/>
      <c r="F7" s="486"/>
      <c r="G7" s="484" t="s">
        <v>3</v>
      </c>
      <c r="H7" s="485"/>
      <c r="I7" s="485"/>
      <c r="J7" s="486"/>
      <c r="K7" s="484" t="s">
        <v>4</v>
      </c>
      <c r="L7" s="485"/>
      <c r="M7" s="485"/>
      <c r="N7" s="486"/>
      <c r="O7" s="484" t="s">
        <v>5</v>
      </c>
      <c r="P7" s="485"/>
      <c r="Q7" s="485"/>
      <c r="R7" s="485"/>
      <c r="S7" s="486"/>
      <c r="T7" s="484" t="s">
        <v>6</v>
      </c>
      <c r="U7" s="485"/>
      <c r="V7" s="486"/>
      <c r="Y7" s="69" t="s">
        <v>92</v>
      </c>
      <c r="Z7" s="69">
        <v>64</v>
      </c>
      <c r="AA7" s="62" t="s">
        <v>159</v>
      </c>
    </row>
    <row r="8" spans="1:27" ht="29.25" customHeight="1">
      <c r="A8" s="482" t="s">
        <v>35</v>
      </c>
      <c r="B8" s="483"/>
      <c r="C8" s="11" t="s">
        <v>7</v>
      </c>
      <c r="D8" s="1" t="s">
        <v>8</v>
      </c>
      <c r="E8" s="1" t="s">
        <v>9</v>
      </c>
      <c r="F8" s="2" t="s">
        <v>10</v>
      </c>
      <c r="G8" s="2" t="s">
        <v>11</v>
      </c>
      <c r="H8" s="2" t="s">
        <v>12</v>
      </c>
      <c r="I8" s="2" t="s">
        <v>13</v>
      </c>
      <c r="J8" s="2" t="s">
        <v>14</v>
      </c>
      <c r="K8" s="29" t="s">
        <v>15</v>
      </c>
      <c r="L8" s="2" t="s">
        <v>16</v>
      </c>
      <c r="M8" s="2" t="s">
        <v>17</v>
      </c>
      <c r="N8" s="2" t="s">
        <v>18</v>
      </c>
      <c r="O8" s="2" t="s">
        <v>19</v>
      </c>
      <c r="P8" s="2" t="s">
        <v>20</v>
      </c>
      <c r="Q8" s="2" t="s">
        <v>21</v>
      </c>
      <c r="R8" s="2" t="s">
        <v>22</v>
      </c>
      <c r="S8" s="2" t="s">
        <v>23</v>
      </c>
      <c r="T8" s="2" t="s">
        <v>24</v>
      </c>
      <c r="U8" s="2" t="s">
        <v>25</v>
      </c>
      <c r="V8" s="2" t="s">
        <v>26</v>
      </c>
      <c r="Y8" s="70" t="s">
        <v>183</v>
      </c>
      <c r="Z8" s="70">
        <v>32</v>
      </c>
      <c r="AA8" s="62" t="s">
        <v>159</v>
      </c>
    </row>
    <row r="9" spans="1:27" ht="29.25" customHeight="1" thickBot="1">
      <c r="A9" s="482" t="s">
        <v>36</v>
      </c>
      <c r="B9" s="483"/>
      <c r="C9" s="17">
        <v>1</v>
      </c>
      <c r="D9" s="18">
        <v>2</v>
      </c>
      <c r="E9" s="17">
        <v>3</v>
      </c>
      <c r="F9" s="18">
        <v>4</v>
      </c>
      <c r="G9" s="17">
        <v>5</v>
      </c>
      <c r="H9" s="18">
        <v>6</v>
      </c>
      <c r="I9" s="17">
        <v>7</v>
      </c>
      <c r="J9" s="18">
        <v>8</v>
      </c>
      <c r="K9" s="36">
        <v>9</v>
      </c>
      <c r="L9" s="18">
        <v>10</v>
      </c>
      <c r="M9" s="17">
        <v>11</v>
      </c>
      <c r="N9" s="18">
        <v>12</v>
      </c>
      <c r="O9" s="17">
        <v>13</v>
      </c>
      <c r="P9" s="18">
        <v>14</v>
      </c>
      <c r="Q9" s="17">
        <v>15</v>
      </c>
      <c r="R9" s="18">
        <v>16</v>
      </c>
      <c r="S9" s="17">
        <v>17</v>
      </c>
      <c r="T9" s="18">
        <v>18</v>
      </c>
      <c r="U9" s="17">
        <v>19</v>
      </c>
      <c r="V9" s="18">
        <v>20</v>
      </c>
      <c r="Y9" s="70" t="s">
        <v>184</v>
      </c>
      <c r="Z9" s="70">
        <v>32</v>
      </c>
      <c r="AA9" s="62" t="s">
        <v>159</v>
      </c>
    </row>
    <row r="10" spans="1:27" ht="30.75" customHeight="1">
      <c r="A10" s="433" t="s">
        <v>27</v>
      </c>
      <c r="B10" s="3" t="s">
        <v>28</v>
      </c>
      <c r="C10" s="502" t="s">
        <v>74</v>
      </c>
      <c r="D10" s="503"/>
      <c r="E10" s="503"/>
      <c r="F10" s="503"/>
      <c r="G10" s="503"/>
      <c r="H10" s="503"/>
      <c r="I10" s="503"/>
      <c r="J10" s="503"/>
      <c r="K10" s="503"/>
      <c r="L10" s="503"/>
      <c r="M10" s="503"/>
      <c r="N10" s="503"/>
      <c r="O10" s="503"/>
      <c r="P10" s="503"/>
      <c r="Q10" s="503"/>
      <c r="R10" s="503"/>
      <c r="S10" s="503"/>
      <c r="T10" s="503"/>
      <c r="U10" s="503"/>
      <c r="V10" s="504"/>
      <c r="Y10" s="70" t="s">
        <v>185</v>
      </c>
      <c r="Z10" s="70">
        <v>90</v>
      </c>
      <c r="AA10" s="62" t="s">
        <v>159</v>
      </c>
    </row>
    <row r="11" spans="1:27" ht="30.75" customHeight="1">
      <c r="A11" s="434"/>
      <c r="B11" s="3" t="s">
        <v>29</v>
      </c>
      <c r="C11" s="491" t="s">
        <v>83</v>
      </c>
      <c r="D11" s="491"/>
      <c r="E11" s="491"/>
      <c r="F11" s="491"/>
      <c r="G11" s="491"/>
      <c r="H11" s="491" t="s">
        <v>82</v>
      </c>
      <c r="I11" s="491"/>
      <c r="J11" s="491"/>
      <c r="K11" s="491"/>
      <c r="L11" s="491"/>
      <c r="M11" s="491"/>
      <c r="N11" s="491"/>
      <c r="O11" s="491"/>
      <c r="P11" s="491"/>
      <c r="Q11" s="505" t="s">
        <v>74</v>
      </c>
      <c r="R11" s="505"/>
      <c r="S11" s="505"/>
      <c r="T11" s="505"/>
      <c r="U11" s="505"/>
      <c r="V11" s="506"/>
      <c r="Y11" s="70" t="s">
        <v>186</v>
      </c>
      <c r="Z11" s="70">
        <v>60</v>
      </c>
      <c r="AA11" s="62" t="s">
        <v>159</v>
      </c>
    </row>
    <row r="12" spans="1:27" ht="30.75" customHeight="1">
      <c r="A12" s="433" t="s">
        <v>30</v>
      </c>
      <c r="B12" s="3" t="s">
        <v>28</v>
      </c>
      <c r="C12" s="491" t="s">
        <v>192</v>
      </c>
      <c r="D12" s="491"/>
      <c r="E12" s="491"/>
      <c r="F12" s="491"/>
      <c r="G12" s="491"/>
      <c r="H12" s="491"/>
      <c r="I12" s="491"/>
      <c r="J12" s="491" t="s">
        <v>193</v>
      </c>
      <c r="K12" s="491"/>
      <c r="L12" s="491"/>
      <c r="M12" s="491"/>
      <c r="N12" s="491"/>
      <c r="O12" s="491"/>
      <c r="P12" s="491"/>
      <c r="Q12" s="491"/>
      <c r="R12" s="488" t="s">
        <v>74</v>
      </c>
      <c r="S12" s="488"/>
      <c r="T12" s="488"/>
      <c r="U12" s="488"/>
      <c r="V12" s="507"/>
      <c r="Y12" s="70" t="s">
        <v>136</v>
      </c>
      <c r="Z12" s="70">
        <v>30</v>
      </c>
      <c r="AA12" s="62" t="s">
        <v>159</v>
      </c>
    </row>
    <row r="13" spans="1:27" ht="30.75" customHeight="1">
      <c r="A13" s="434"/>
      <c r="B13" s="3" t="s">
        <v>29</v>
      </c>
      <c r="C13" s="491"/>
      <c r="D13" s="491"/>
      <c r="E13" s="491"/>
      <c r="F13" s="491"/>
      <c r="G13" s="491"/>
      <c r="H13" s="491"/>
      <c r="I13" s="491"/>
      <c r="J13" s="491"/>
      <c r="K13" s="491"/>
      <c r="L13" s="491"/>
      <c r="M13" s="491"/>
      <c r="N13" s="491"/>
      <c r="O13" s="491"/>
      <c r="P13" s="491"/>
      <c r="Q13" s="491"/>
      <c r="R13" s="488"/>
      <c r="S13" s="488"/>
      <c r="T13" s="488"/>
      <c r="U13" s="488"/>
      <c r="V13" s="507"/>
      <c r="Y13" s="69" t="s">
        <v>138</v>
      </c>
      <c r="Z13" s="69">
        <v>15</v>
      </c>
      <c r="AA13" s="62" t="s">
        <v>159</v>
      </c>
    </row>
    <row r="14" spans="1:27" ht="30.75" customHeight="1">
      <c r="A14" s="433" t="s">
        <v>31</v>
      </c>
      <c r="B14" s="3" t="s">
        <v>28</v>
      </c>
      <c r="C14" s="508" t="s">
        <v>66</v>
      </c>
      <c r="D14" s="508"/>
      <c r="E14" s="508"/>
      <c r="F14" s="508"/>
      <c r="G14" s="508"/>
      <c r="H14" s="508"/>
      <c r="I14" s="508"/>
      <c r="J14" s="508"/>
      <c r="K14" s="508"/>
      <c r="L14" s="508"/>
      <c r="M14" s="508"/>
      <c r="N14" s="508"/>
      <c r="O14" s="508"/>
      <c r="P14" s="508"/>
      <c r="Q14" s="508"/>
      <c r="R14" s="508"/>
      <c r="S14" s="508"/>
      <c r="T14" s="508"/>
      <c r="U14" s="488" t="s">
        <v>74</v>
      </c>
      <c r="V14" s="489"/>
      <c r="Y14" s="69" t="s">
        <v>187</v>
      </c>
      <c r="Z14" s="69">
        <v>60</v>
      </c>
      <c r="AA14" s="62" t="s">
        <v>161</v>
      </c>
    </row>
    <row r="15" spans="1:27" ht="30.75" customHeight="1">
      <c r="A15" s="434"/>
      <c r="B15" s="3" t="s">
        <v>29</v>
      </c>
      <c r="C15" s="437" t="s">
        <v>57</v>
      </c>
      <c r="D15" s="437"/>
      <c r="E15" s="437"/>
      <c r="F15" s="437"/>
      <c r="G15" s="437"/>
      <c r="H15" s="437"/>
      <c r="I15" s="437"/>
      <c r="J15" s="437"/>
      <c r="K15" s="437"/>
      <c r="L15" s="437" t="s">
        <v>65</v>
      </c>
      <c r="M15" s="437"/>
      <c r="N15" s="437"/>
      <c r="O15" s="437"/>
      <c r="P15" s="437"/>
      <c r="Q15" s="437"/>
      <c r="R15" s="437"/>
      <c r="S15" s="437"/>
      <c r="T15" s="437"/>
      <c r="U15" s="490"/>
      <c r="V15" s="489"/>
      <c r="Y15" s="69" t="s">
        <v>84</v>
      </c>
      <c r="Z15" s="69">
        <v>60</v>
      </c>
      <c r="AA15" s="62" t="s">
        <v>156</v>
      </c>
    </row>
    <row r="16" spans="1:27" ht="30.75" customHeight="1">
      <c r="A16" s="433" t="s">
        <v>32</v>
      </c>
      <c r="B16" s="3" t="s">
        <v>28</v>
      </c>
      <c r="C16" s="494" t="s">
        <v>74</v>
      </c>
      <c r="D16" s="495"/>
      <c r="E16" s="495"/>
      <c r="F16" s="495"/>
      <c r="G16" s="495"/>
      <c r="H16" s="495"/>
      <c r="I16" s="495"/>
      <c r="J16" s="495"/>
      <c r="K16" s="495"/>
      <c r="L16" s="495"/>
      <c r="M16" s="495"/>
      <c r="N16" s="495"/>
      <c r="O16" s="495"/>
      <c r="P16" s="495"/>
      <c r="Q16" s="495"/>
      <c r="R16" s="495"/>
      <c r="S16" s="495"/>
      <c r="T16" s="495"/>
      <c r="U16" s="495"/>
      <c r="V16" s="756"/>
      <c r="Y16" s="60" t="s">
        <v>188</v>
      </c>
      <c r="Z16" s="21">
        <v>60</v>
      </c>
      <c r="AA16" s="62" t="s">
        <v>194</v>
      </c>
    </row>
    <row r="17" spans="1:26" ht="30.75" customHeight="1">
      <c r="A17" s="434"/>
      <c r="B17" s="3" t="s">
        <v>29</v>
      </c>
      <c r="C17" s="494" t="s">
        <v>74</v>
      </c>
      <c r="D17" s="495"/>
      <c r="E17" s="495"/>
      <c r="F17" s="495"/>
      <c r="G17" s="495"/>
      <c r="H17" s="496"/>
      <c r="I17" s="491" t="s">
        <v>81</v>
      </c>
      <c r="J17" s="491"/>
      <c r="K17" s="491"/>
      <c r="L17" s="491"/>
      <c r="M17" s="491"/>
      <c r="N17" s="491"/>
      <c r="O17" s="491"/>
      <c r="P17" s="491"/>
      <c r="Q17" s="491"/>
      <c r="R17" s="491"/>
      <c r="S17" s="491"/>
      <c r="T17" s="491"/>
      <c r="U17" s="491"/>
      <c r="V17" s="492"/>
      <c r="Y17" s="60" t="s">
        <v>111</v>
      </c>
      <c r="Z17">
        <f>SUM(Z7:Z16)</f>
        <v>503</v>
      </c>
    </row>
    <row r="18" spans="1:26" ht="30.75" customHeight="1">
      <c r="A18" s="433" t="s">
        <v>33</v>
      </c>
      <c r="B18" s="3" t="s">
        <v>28</v>
      </c>
      <c r="C18" s="545" t="s">
        <v>369</v>
      </c>
      <c r="D18" s="755"/>
      <c r="E18" s="755"/>
      <c r="F18" s="755"/>
      <c r="G18" s="755"/>
      <c r="H18" s="755"/>
      <c r="I18" s="755"/>
      <c r="J18" s="755"/>
      <c r="K18" s="755"/>
      <c r="L18" s="755"/>
      <c r="M18" s="755"/>
      <c r="N18" s="755"/>
      <c r="O18" s="755"/>
      <c r="P18" s="755"/>
      <c r="Q18" s="755"/>
      <c r="R18" s="753"/>
      <c r="S18" s="753"/>
      <c r="T18" s="753"/>
      <c r="U18" s="753"/>
      <c r="V18" s="754"/>
      <c r="Y18" s="60" t="s">
        <v>189</v>
      </c>
      <c r="Z18">
        <f>(1890+1056)/6</f>
        <v>491</v>
      </c>
    </row>
    <row r="19" spans="1:22" ht="30.75" customHeight="1">
      <c r="A19" s="434"/>
      <c r="B19" s="3" t="s">
        <v>29</v>
      </c>
      <c r="C19" s="437" t="s">
        <v>58</v>
      </c>
      <c r="D19" s="437"/>
      <c r="E19" s="437"/>
      <c r="F19" s="437"/>
      <c r="G19" s="437"/>
      <c r="H19" s="437"/>
      <c r="I19" s="437"/>
      <c r="J19" s="437"/>
      <c r="K19" s="437"/>
      <c r="L19" s="437"/>
      <c r="M19" s="437"/>
      <c r="N19" s="437"/>
      <c r="O19" s="437"/>
      <c r="P19" s="437"/>
      <c r="Q19" s="437"/>
      <c r="R19" s="437"/>
      <c r="S19" s="437"/>
      <c r="T19" s="437"/>
      <c r="U19" s="437"/>
      <c r="V19" s="487"/>
    </row>
    <row r="20" spans="1:22" ht="30.75" customHeight="1">
      <c r="A20" s="433" t="s">
        <v>34</v>
      </c>
      <c r="B20" s="3" t="s">
        <v>28</v>
      </c>
      <c r="C20" s="497" t="s">
        <v>74</v>
      </c>
      <c r="D20" s="497"/>
      <c r="E20" s="497"/>
      <c r="F20" s="497"/>
      <c r="G20" s="497"/>
      <c r="H20" s="497"/>
      <c r="I20" s="497"/>
      <c r="J20" s="497"/>
      <c r="K20" s="497"/>
      <c r="L20" s="497"/>
      <c r="M20" s="437" t="s">
        <v>58</v>
      </c>
      <c r="N20" s="437"/>
      <c r="O20" s="437"/>
      <c r="P20" s="437"/>
      <c r="Q20" s="437"/>
      <c r="R20" s="497" t="s">
        <v>74</v>
      </c>
      <c r="S20" s="497"/>
      <c r="T20" s="497"/>
      <c r="U20" s="497"/>
      <c r="V20" s="499"/>
    </row>
    <row r="21" spans="1:22" ht="30.75" customHeight="1" thickBot="1">
      <c r="A21" s="434"/>
      <c r="B21" s="3" t="s">
        <v>29</v>
      </c>
      <c r="C21" s="498"/>
      <c r="D21" s="498"/>
      <c r="E21" s="498"/>
      <c r="F21" s="498"/>
      <c r="G21" s="498"/>
      <c r="H21" s="498"/>
      <c r="I21" s="498"/>
      <c r="J21" s="498"/>
      <c r="K21" s="498"/>
      <c r="L21" s="498"/>
      <c r="M21" s="501"/>
      <c r="N21" s="501"/>
      <c r="O21" s="501"/>
      <c r="P21" s="501"/>
      <c r="Q21" s="501"/>
      <c r="R21" s="498"/>
      <c r="S21" s="498"/>
      <c r="T21" s="498"/>
      <c r="U21" s="498"/>
      <c r="V21" s="500"/>
    </row>
    <row r="22" spans="1:22" ht="36" customHeight="1">
      <c r="A22" s="429" t="s">
        <v>110</v>
      </c>
      <c r="B22" s="429"/>
      <c r="C22" s="429"/>
      <c r="D22" s="429"/>
      <c r="E22" s="429"/>
      <c r="F22" s="429"/>
      <c r="G22" s="429"/>
      <c r="H22" s="429"/>
      <c r="I22" s="429"/>
      <c r="J22" s="429"/>
      <c r="K22" s="429"/>
      <c r="L22" s="429"/>
      <c r="M22" s="429"/>
      <c r="N22" s="429"/>
      <c r="O22" s="429"/>
      <c r="P22" s="429"/>
      <c r="Q22" s="429"/>
      <c r="R22" s="429"/>
      <c r="S22" s="429"/>
      <c r="T22" s="429"/>
      <c r="U22" s="429"/>
      <c r="V22" s="429"/>
    </row>
    <row r="23" spans="1:22" ht="15.75" customHeight="1">
      <c r="A23" s="4"/>
      <c r="B23" s="5"/>
      <c r="C23" s="5"/>
      <c r="D23" s="5"/>
      <c r="E23" s="5"/>
      <c r="F23" s="6"/>
      <c r="G23" s="6"/>
      <c r="H23" s="6"/>
      <c r="I23" s="6"/>
      <c r="J23" s="6"/>
      <c r="K23" s="6"/>
      <c r="L23" s="6"/>
      <c r="M23" s="6"/>
      <c r="N23" s="6"/>
      <c r="O23" s="7"/>
      <c r="P23" s="7"/>
      <c r="Q23" s="430" t="s">
        <v>112</v>
      </c>
      <c r="R23" s="430"/>
      <c r="S23" s="430"/>
      <c r="T23" s="430"/>
      <c r="U23" s="430"/>
      <c r="V23" s="430"/>
    </row>
    <row r="24" spans="1:22" ht="15.75">
      <c r="A24" s="9"/>
      <c r="B24" s="6"/>
      <c r="C24" s="6"/>
      <c r="D24" s="6"/>
      <c r="E24" s="6"/>
      <c r="F24" s="9"/>
      <c r="G24" s="9"/>
      <c r="H24" s="6"/>
      <c r="I24" s="9"/>
      <c r="J24" s="6"/>
      <c r="K24" s="6"/>
      <c r="L24" s="6"/>
      <c r="M24" s="6"/>
      <c r="N24" s="6"/>
      <c r="O24" s="10"/>
      <c r="P24" s="10"/>
      <c r="Q24" s="431" t="s">
        <v>90</v>
      </c>
      <c r="R24" s="431"/>
      <c r="S24" s="431"/>
      <c r="T24" s="431"/>
      <c r="U24" s="431"/>
      <c r="V24" s="431"/>
    </row>
    <row r="25" ht="12.75">
      <c r="K25"/>
    </row>
    <row r="26" spans="11:22" ht="15">
      <c r="K26"/>
      <c r="Q26" s="432" t="s">
        <v>76</v>
      </c>
      <c r="R26" s="432"/>
      <c r="S26" s="432"/>
      <c r="T26" s="432"/>
      <c r="U26" s="432"/>
      <c r="V26" s="432"/>
    </row>
    <row r="28" spans="14:19" ht="15.75">
      <c r="N28" s="493"/>
      <c r="O28" s="493"/>
      <c r="P28" s="493"/>
      <c r="Q28" s="493"/>
      <c r="R28" s="493"/>
      <c r="S28" s="493"/>
    </row>
  </sheetData>
  <sheetProtection/>
  <mergeCells count="47">
    <mergeCell ref="C18:Q18"/>
    <mergeCell ref="C16:V16"/>
    <mergeCell ref="C12:I13"/>
    <mergeCell ref="J12:Q13"/>
    <mergeCell ref="C10:V10"/>
    <mergeCell ref="Q11:V11"/>
    <mergeCell ref="R12:V13"/>
    <mergeCell ref="C14:T14"/>
    <mergeCell ref="N28:S28"/>
    <mergeCell ref="A20:A21"/>
    <mergeCell ref="M20:Q20"/>
    <mergeCell ref="A22:V22"/>
    <mergeCell ref="Q23:V23"/>
    <mergeCell ref="Q24:V24"/>
    <mergeCell ref="Q26:V26"/>
    <mergeCell ref="C20:L21"/>
    <mergeCell ref="R20:V21"/>
    <mergeCell ref="M21:Q21"/>
    <mergeCell ref="A16:A17"/>
    <mergeCell ref="A18:A19"/>
    <mergeCell ref="C19:V19"/>
    <mergeCell ref="U14:V15"/>
    <mergeCell ref="I17:V17"/>
    <mergeCell ref="A12:A13"/>
    <mergeCell ref="A14:A15"/>
    <mergeCell ref="C17:H17"/>
    <mergeCell ref="C15:K15"/>
    <mergeCell ref="A7:B7"/>
    <mergeCell ref="C7:F7"/>
    <mergeCell ref="G7:J7"/>
    <mergeCell ref="K7:N7"/>
    <mergeCell ref="L15:T15"/>
    <mergeCell ref="A8:B8"/>
    <mergeCell ref="O7:S7"/>
    <mergeCell ref="T7:V7"/>
    <mergeCell ref="C11:G11"/>
    <mergeCell ref="H11:P11"/>
    <mergeCell ref="A5:V5"/>
    <mergeCell ref="A6:B6"/>
    <mergeCell ref="A4:V4"/>
    <mergeCell ref="A9:B9"/>
    <mergeCell ref="A10:A11"/>
    <mergeCell ref="A1:K1"/>
    <mergeCell ref="N1:V1"/>
    <mergeCell ref="A2:K2"/>
    <mergeCell ref="N2:V2"/>
    <mergeCell ref="A3:V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Z27"/>
  <sheetViews>
    <sheetView zoomScale="85" zoomScaleNormal="85" zoomScalePageLayoutView="0" workbookViewId="0" topLeftCell="A8">
      <selection activeCell="C18" sqref="C18:Q18"/>
    </sheetView>
  </sheetViews>
  <sheetFormatPr defaultColWidth="9.140625" defaultRowHeight="12.75"/>
  <cols>
    <col min="1" max="1" width="7.00390625" style="0" customWidth="1"/>
    <col min="2" max="2" width="12.8515625" style="0" customWidth="1"/>
    <col min="3" max="4" width="5.57421875" style="0" customWidth="1"/>
    <col min="5" max="5" width="8.8515625" style="0" customWidth="1"/>
    <col min="6" max="6" width="5.140625" style="0" customWidth="1"/>
    <col min="7" max="7" width="6.140625" style="0" customWidth="1"/>
    <col min="8" max="12" width="5.140625" style="0" customWidth="1"/>
    <col min="13" max="17" width="7.140625" style="0" customWidth="1"/>
    <col min="18" max="22" width="5.140625" style="0" customWidth="1"/>
    <col min="24" max="24" width="16.28125" style="0" customWidth="1"/>
  </cols>
  <sheetData>
    <row r="1" spans="1:22" s="21" customFormat="1" ht="15.75">
      <c r="A1" s="448" t="s">
        <v>37</v>
      </c>
      <c r="B1" s="448"/>
      <c r="C1" s="448"/>
      <c r="D1" s="448"/>
      <c r="E1" s="448"/>
      <c r="F1" s="448"/>
      <c r="G1" s="448"/>
      <c r="H1" s="448"/>
      <c r="I1" s="448"/>
      <c r="J1" s="448"/>
      <c r="K1" s="448"/>
      <c r="L1" s="449" t="s">
        <v>38</v>
      </c>
      <c r="M1" s="449"/>
      <c r="N1" s="449"/>
      <c r="O1" s="449"/>
      <c r="P1" s="449"/>
      <c r="Q1" s="449"/>
      <c r="R1" s="449"/>
      <c r="S1" s="449"/>
      <c r="T1" s="449"/>
      <c r="U1" s="449"/>
      <c r="V1" s="449"/>
    </row>
    <row r="2" spans="1:22" s="21" customFormat="1" ht="15.75">
      <c r="A2" s="450" t="s">
        <v>75</v>
      </c>
      <c r="B2" s="450"/>
      <c r="C2" s="450"/>
      <c r="D2" s="450"/>
      <c r="E2" s="450"/>
      <c r="F2" s="450"/>
      <c r="G2" s="450"/>
      <c r="H2" s="450"/>
      <c r="I2" s="450"/>
      <c r="J2" s="450"/>
      <c r="K2" s="450"/>
      <c r="L2" s="451" t="s">
        <v>39</v>
      </c>
      <c r="M2" s="451"/>
      <c r="N2" s="451"/>
      <c r="O2" s="451"/>
      <c r="P2" s="451"/>
      <c r="Q2" s="451"/>
      <c r="R2" s="451"/>
      <c r="S2" s="451"/>
      <c r="T2" s="451"/>
      <c r="U2" s="451"/>
      <c r="V2" s="451"/>
    </row>
    <row r="3" spans="1:22" s="21" customFormat="1" ht="18.75">
      <c r="A3" s="452" t="s">
        <v>73</v>
      </c>
      <c r="B3" s="452"/>
      <c r="C3" s="452"/>
      <c r="D3" s="452"/>
      <c r="E3" s="452"/>
      <c r="F3" s="452"/>
      <c r="G3" s="452"/>
      <c r="H3" s="452"/>
      <c r="I3" s="452"/>
      <c r="J3" s="452"/>
      <c r="K3" s="452"/>
      <c r="L3" s="452"/>
      <c r="M3" s="452"/>
      <c r="N3" s="452"/>
      <c r="O3" s="452"/>
      <c r="P3" s="452"/>
      <c r="Q3" s="452"/>
      <c r="R3" s="452"/>
      <c r="S3" s="452"/>
      <c r="T3" s="452"/>
      <c r="U3" s="452"/>
      <c r="V3" s="452"/>
    </row>
    <row r="4" spans="1:22" s="21" customFormat="1" ht="18.75">
      <c r="A4" s="452" t="s">
        <v>87</v>
      </c>
      <c r="B4" s="452"/>
      <c r="C4" s="452"/>
      <c r="D4" s="452"/>
      <c r="E4" s="452"/>
      <c r="F4" s="452"/>
      <c r="G4" s="452"/>
      <c r="H4" s="452"/>
      <c r="I4" s="452"/>
      <c r="J4" s="452"/>
      <c r="K4" s="452"/>
      <c r="L4" s="452"/>
      <c r="M4" s="452"/>
      <c r="N4" s="452"/>
      <c r="O4" s="452"/>
      <c r="P4" s="452"/>
      <c r="Q4" s="452"/>
      <c r="R4" s="452"/>
      <c r="S4" s="452"/>
      <c r="T4" s="452"/>
      <c r="U4" s="452"/>
      <c r="V4" s="452"/>
    </row>
    <row r="5" spans="1:22" ht="14.25">
      <c r="A5" s="441" t="s">
        <v>40</v>
      </c>
      <c r="B5" s="441"/>
      <c r="C5" s="441"/>
      <c r="D5" s="441"/>
      <c r="E5" s="441"/>
      <c r="F5" s="441"/>
      <c r="G5" s="441"/>
      <c r="H5" s="441"/>
      <c r="I5" s="441"/>
      <c r="J5" s="441"/>
      <c r="K5" s="441"/>
      <c r="L5" s="441"/>
      <c r="M5" s="441"/>
      <c r="N5" s="441"/>
      <c r="O5" s="441"/>
      <c r="P5" s="441"/>
      <c r="Q5" s="441"/>
      <c r="R5" s="441"/>
      <c r="S5" s="441"/>
      <c r="T5" s="441"/>
      <c r="U5" s="441"/>
      <c r="V5" s="441"/>
    </row>
    <row r="6" ht="16.5" customHeight="1"/>
    <row r="7" spans="1:22" ht="16.5" customHeight="1">
      <c r="A7" s="482" t="s">
        <v>2</v>
      </c>
      <c r="B7" s="483"/>
      <c r="C7" s="484" t="s">
        <v>41</v>
      </c>
      <c r="D7" s="485"/>
      <c r="E7" s="485"/>
      <c r="F7" s="486"/>
      <c r="G7" s="484" t="s">
        <v>3</v>
      </c>
      <c r="H7" s="485"/>
      <c r="I7" s="485"/>
      <c r="J7" s="486"/>
      <c r="K7" s="484" t="s">
        <v>4</v>
      </c>
      <c r="L7" s="485"/>
      <c r="M7" s="485"/>
      <c r="N7" s="486"/>
      <c r="O7" s="484" t="s">
        <v>5</v>
      </c>
      <c r="P7" s="485"/>
      <c r="Q7" s="485"/>
      <c r="R7" s="485"/>
      <c r="S7" s="486"/>
      <c r="T7" s="484" t="s">
        <v>6</v>
      </c>
      <c r="U7" s="485"/>
      <c r="V7" s="486"/>
    </row>
    <row r="8" spans="1:22" ht="29.25" customHeight="1">
      <c r="A8" s="518" t="s">
        <v>35</v>
      </c>
      <c r="B8" s="518"/>
      <c r="C8" s="11"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c r="T8" s="2" t="s">
        <v>24</v>
      </c>
      <c r="U8" s="2" t="s">
        <v>25</v>
      </c>
      <c r="V8" s="2" t="s">
        <v>26</v>
      </c>
    </row>
    <row r="9" spans="1:22" ht="29.25" customHeight="1" thickBot="1">
      <c r="A9" s="519" t="s">
        <v>36</v>
      </c>
      <c r="B9" s="519"/>
      <c r="C9" s="17">
        <v>1</v>
      </c>
      <c r="D9" s="18">
        <v>2</v>
      </c>
      <c r="E9" s="17">
        <v>3</v>
      </c>
      <c r="F9" s="18">
        <v>4</v>
      </c>
      <c r="G9" s="17">
        <v>5</v>
      </c>
      <c r="H9" s="18">
        <v>6</v>
      </c>
      <c r="I9" s="17">
        <v>7</v>
      </c>
      <c r="J9" s="18">
        <v>8</v>
      </c>
      <c r="K9" s="17">
        <v>9</v>
      </c>
      <c r="L9" s="18">
        <v>10</v>
      </c>
      <c r="M9" s="17">
        <v>11</v>
      </c>
      <c r="N9" s="18">
        <v>12</v>
      </c>
      <c r="O9" s="17">
        <v>13</v>
      </c>
      <c r="P9" s="18">
        <v>14</v>
      </c>
      <c r="Q9" s="17">
        <v>15</v>
      </c>
      <c r="R9" s="18">
        <v>16</v>
      </c>
      <c r="S9" s="17">
        <v>17</v>
      </c>
      <c r="T9" s="18">
        <v>18</v>
      </c>
      <c r="U9" s="17">
        <v>19</v>
      </c>
      <c r="V9" s="18">
        <v>20</v>
      </c>
    </row>
    <row r="10" spans="1:22" ht="23.25" customHeight="1">
      <c r="A10" s="433" t="s">
        <v>27</v>
      </c>
      <c r="B10" s="40" t="s">
        <v>28</v>
      </c>
      <c r="C10" s="516" t="s">
        <v>74</v>
      </c>
      <c r="D10" s="503"/>
      <c r="E10" s="503"/>
      <c r="F10" s="503"/>
      <c r="G10" s="503"/>
      <c r="H10" s="503"/>
      <c r="I10" s="503"/>
      <c r="J10" s="503"/>
      <c r="K10" s="503"/>
      <c r="L10" s="503"/>
      <c r="M10" s="503"/>
      <c r="N10" s="503"/>
      <c r="O10" s="503"/>
      <c r="P10" s="503"/>
      <c r="Q10" s="503"/>
      <c r="R10" s="503"/>
      <c r="S10" s="503"/>
      <c r="T10" s="503"/>
      <c r="U10" s="503"/>
      <c r="V10" s="504"/>
    </row>
    <row r="11" spans="1:26" s="21" customFormat="1" ht="23.25" customHeight="1">
      <c r="A11" s="434"/>
      <c r="B11" s="40" t="s">
        <v>29</v>
      </c>
      <c r="C11" s="515" t="s">
        <v>83</v>
      </c>
      <c r="D11" s="514"/>
      <c r="E11" s="514"/>
      <c r="F11" s="514"/>
      <c r="G11" s="514"/>
      <c r="H11" s="512" t="s">
        <v>82</v>
      </c>
      <c r="I11" s="514"/>
      <c r="J11" s="514"/>
      <c r="K11" s="514"/>
      <c r="L11" s="514"/>
      <c r="M11" s="514"/>
      <c r="N11" s="514"/>
      <c r="O11" s="514"/>
      <c r="P11" s="514"/>
      <c r="Q11" s="488" t="s">
        <v>74</v>
      </c>
      <c r="R11" s="490"/>
      <c r="S11" s="490"/>
      <c r="T11" s="490"/>
      <c r="U11" s="490"/>
      <c r="V11" s="489"/>
      <c r="X11" s="60" t="s">
        <v>92</v>
      </c>
      <c r="Y11" s="21">
        <v>64</v>
      </c>
      <c r="Z11" s="21" t="s">
        <v>159</v>
      </c>
    </row>
    <row r="12" spans="1:26" ht="23.25" customHeight="1">
      <c r="A12" s="433" t="s">
        <v>30</v>
      </c>
      <c r="B12" s="40" t="s">
        <v>28</v>
      </c>
      <c r="C12" s="523" t="s">
        <v>153</v>
      </c>
      <c r="D12" s="488"/>
      <c r="E12" s="488"/>
      <c r="F12" s="488"/>
      <c r="G12" s="488"/>
      <c r="H12" s="488"/>
      <c r="I12" s="488"/>
      <c r="J12" s="488"/>
      <c r="K12" s="488"/>
      <c r="L12" s="488"/>
      <c r="M12" s="512" t="s">
        <v>180</v>
      </c>
      <c r="N12" s="513"/>
      <c r="O12" s="513"/>
      <c r="P12" s="513"/>
      <c r="Q12" s="513"/>
      <c r="R12" s="513"/>
      <c r="S12" s="513"/>
      <c r="T12" s="513"/>
      <c r="U12" s="524"/>
      <c r="V12" s="525"/>
      <c r="X12" s="62" t="s">
        <v>183</v>
      </c>
      <c r="Y12">
        <v>32</v>
      </c>
      <c r="Z12" s="21" t="s">
        <v>159</v>
      </c>
    </row>
    <row r="13" spans="1:26" ht="23.25" customHeight="1">
      <c r="A13" s="434"/>
      <c r="B13" s="40" t="s">
        <v>29</v>
      </c>
      <c r="C13" s="523"/>
      <c r="D13" s="488"/>
      <c r="E13" s="488"/>
      <c r="F13" s="488"/>
      <c r="G13" s="488"/>
      <c r="H13" s="488"/>
      <c r="I13" s="488"/>
      <c r="J13" s="488"/>
      <c r="K13" s="488"/>
      <c r="L13" s="488"/>
      <c r="M13" s="513"/>
      <c r="N13" s="513"/>
      <c r="O13" s="513"/>
      <c r="P13" s="513"/>
      <c r="Q13" s="513"/>
      <c r="R13" s="513"/>
      <c r="S13" s="513"/>
      <c r="T13" s="513"/>
      <c r="U13" s="526"/>
      <c r="V13" s="527"/>
      <c r="X13" s="62" t="s">
        <v>184</v>
      </c>
      <c r="Y13">
        <v>32</v>
      </c>
      <c r="Z13" s="21" t="s">
        <v>159</v>
      </c>
    </row>
    <row r="14" spans="1:26" ht="23.25" customHeight="1">
      <c r="A14" s="433" t="s">
        <v>31</v>
      </c>
      <c r="B14" s="40" t="s">
        <v>28</v>
      </c>
      <c r="C14" s="520" t="s">
        <v>66</v>
      </c>
      <c r="D14" s="508"/>
      <c r="E14" s="508"/>
      <c r="F14" s="508"/>
      <c r="G14" s="508"/>
      <c r="H14" s="508"/>
      <c r="I14" s="508"/>
      <c r="J14" s="508"/>
      <c r="K14" s="508"/>
      <c r="L14" s="508"/>
      <c r="M14" s="508"/>
      <c r="N14" s="508"/>
      <c r="O14" s="508"/>
      <c r="P14" s="508"/>
      <c r="Q14" s="508"/>
      <c r="R14" s="508"/>
      <c r="S14" s="508"/>
      <c r="T14" s="528" t="s">
        <v>74</v>
      </c>
      <c r="U14" s="529"/>
      <c r="V14" s="530"/>
      <c r="X14" s="62" t="s">
        <v>185</v>
      </c>
      <c r="Y14">
        <v>90</v>
      </c>
      <c r="Z14" s="21" t="s">
        <v>159</v>
      </c>
    </row>
    <row r="15" spans="1:26" ht="23.25" customHeight="1">
      <c r="A15" s="434"/>
      <c r="B15" s="40" t="s">
        <v>29</v>
      </c>
      <c r="C15" s="455" t="s">
        <v>57</v>
      </c>
      <c r="D15" s="437"/>
      <c r="E15" s="437"/>
      <c r="F15" s="437"/>
      <c r="G15" s="437"/>
      <c r="H15" s="437"/>
      <c r="I15" s="437"/>
      <c r="J15" s="437"/>
      <c r="K15" s="437"/>
      <c r="L15" s="437" t="s">
        <v>65</v>
      </c>
      <c r="M15" s="437"/>
      <c r="N15" s="437"/>
      <c r="O15" s="437"/>
      <c r="P15" s="437"/>
      <c r="Q15" s="437"/>
      <c r="R15" s="437"/>
      <c r="S15" s="437"/>
      <c r="T15" s="437"/>
      <c r="U15" s="490"/>
      <c r="V15" s="489"/>
      <c r="X15" s="62" t="s">
        <v>186</v>
      </c>
      <c r="Y15">
        <v>60</v>
      </c>
      <c r="Z15" s="21" t="s">
        <v>159</v>
      </c>
    </row>
    <row r="16" spans="1:26" ht="23.25" customHeight="1">
      <c r="A16" s="433" t="s">
        <v>32</v>
      </c>
      <c r="B16" s="40" t="s">
        <v>28</v>
      </c>
      <c r="C16" s="521" t="s">
        <v>181</v>
      </c>
      <c r="D16" s="522"/>
      <c r="E16" s="522"/>
      <c r="F16" s="522"/>
      <c r="G16" s="522"/>
      <c r="H16" s="522"/>
      <c r="I16" s="522"/>
      <c r="J16" s="522"/>
      <c r="K16" s="522"/>
      <c r="L16" s="488" t="s">
        <v>74</v>
      </c>
      <c r="M16" s="490"/>
      <c r="N16" s="490"/>
      <c r="O16" s="490"/>
      <c r="P16" s="490"/>
      <c r="Q16" s="490"/>
      <c r="R16" s="490"/>
      <c r="S16" s="490"/>
      <c r="T16" s="490"/>
      <c r="U16" s="490"/>
      <c r="V16" s="489"/>
      <c r="X16" s="62" t="s">
        <v>136</v>
      </c>
      <c r="Y16">
        <v>30</v>
      </c>
      <c r="Z16" s="21" t="s">
        <v>159</v>
      </c>
    </row>
    <row r="17" spans="1:26" s="21" customFormat="1" ht="23.25" customHeight="1">
      <c r="A17" s="434"/>
      <c r="B17" s="40" t="s">
        <v>29</v>
      </c>
      <c r="C17" s="517" t="s">
        <v>181</v>
      </c>
      <c r="D17" s="491"/>
      <c r="E17" s="491"/>
      <c r="F17" s="491"/>
      <c r="G17" s="491"/>
      <c r="H17" s="491"/>
      <c r="I17" s="512" t="s">
        <v>179</v>
      </c>
      <c r="J17" s="514"/>
      <c r="K17" s="514"/>
      <c r="L17" s="514"/>
      <c r="M17" s="514"/>
      <c r="N17" s="514"/>
      <c r="O17" s="514"/>
      <c r="P17" s="514"/>
      <c r="Q17" s="514"/>
      <c r="R17" s="514"/>
      <c r="S17" s="514"/>
      <c r="T17" s="514"/>
      <c r="U17" s="497"/>
      <c r="V17" s="499"/>
      <c r="X17" s="60" t="s">
        <v>138</v>
      </c>
      <c r="Y17" s="21">
        <v>15</v>
      </c>
      <c r="Z17" s="21" t="s">
        <v>159</v>
      </c>
    </row>
    <row r="18" spans="1:26" ht="23.25" customHeight="1">
      <c r="A18" s="433" t="s">
        <v>33</v>
      </c>
      <c r="B18" s="40" t="s">
        <v>28</v>
      </c>
      <c r="C18" s="515" t="s">
        <v>182</v>
      </c>
      <c r="D18" s="514"/>
      <c r="E18" s="514"/>
      <c r="F18" s="514"/>
      <c r="G18" s="514"/>
      <c r="H18" s="514"/>
      <c r="I18" s="514"/>
      <c r="J18" s="514"/>
      <c r="K18" s="514"/>
      <c r="L18" s="514"/>
      <c r="M18" s="514"/>
      <c r="N18" s="514"/>
      <c r="O18" s="514"/>
      <c r="P18" s="514"/>
      <c r="Q18" s="514"/>
      <c r="R18" s="488" t="s">
        <v>74</v>
      </c>
      <c r="S18" s="490"/>
      <c r="T18" s="490"/>
      <c r="U18" s="490"/>
      <c r="V18" s="489"/>
      <c r="X18" s="60" t="s">
        <v>187</v>
      </c>
      <c r="Y18" s="21">
        <v>60</v>
      </c>
      <c r="Z18" s="21" t="s">
        <v>162</v>
      </c>
    </row>
    <row r="19" spans="1:26" ht="23.25" customHeight="1">
      <c r="A19" s="434"/>
      <c r="B19" s="40" t="s">
        <v>29</v>
      </c>
      <c r="C19" s="455" t="s">
        <v>58</v>
      </c>
      <c r="D19" s="437"/>
      <c r="E19" s="437"/>
      <c r="F19" s="437"/>
      <c r="G19" s="437"/>
      <c r="H19" s="437"/>
      <c r="I19" s="437"/>
      <c r="J19" s="437"/>
      <c r="K19" s="437"/>
      <c r="L19" s="437"/>
      <c r="M19" s="437"/>
      <c r="N19" s="437"/>
      <c r="O19" s="437"/>
      <c r="P19" s="437"/>
      <c r="Q19" s="437"/>
      <c r="R19" s="437"/>
      <c r="S19" s="437"/>
      <c r="T19" s="437"/>
      <c r="U19" s="437"/>
      <c r="V19" s="487"/>
      <c r="X19" s="60" t="s">
        <v>84</v>
      </c>
      <c r="Y19" s="21">
        <v>60</v>
      </c>
      <c r="Z19" s="21" t="s">
        <v>156</v>
      </c>
    </row>
    <row r="20" spans="1:26" ht="18.75" customHeight="1">
      <c r="A20" s="433" t="s">
        <v>34</v>
      </c>
      <c r="B20" s="40" t="s">
        <v>28</v>
      </c>
      <c r="C20" s="509" t="s">
        <v>74</v>
      </c>
      <c r="D20" s="497"/>
      <c r="E20" s="497"/>
      <c r="F20" s="497"/>
      <c r="G20" s="497"/>
      <c r="H20" s="497"/>
      <c r="I20" s="497"/>
      <c r="J20" s="497"/>
      <c r="K20" s="497"/>
      <c r="L20" s="497"/>
      <c r="M20" s="437" t="s">
        <v>58</v>
      </c>
      <c r="N20" s="437"/>
      <c r="O20" s="437"/>
      <c r="P20" s="437"/>
      <c r="Q20" s="437"/>
      <c r="R20" s="497" t="s">
        <v>74</v>
      </c>
      <c r="S20" s="497"/>
      <c r="T20" s="497"/>
      <c r="U20" s="497"/>
      <c r="V20" s="499"/>
      <c r="X20" s="60" t="s">
        <v>188</v>
      </c>
      <c r="Y20" s="21">
        <v>60</v>
      </c>
      <c r="Z20" s="21" t="s">
        <v>163</v>
      </c>
    </row>
    <row r="21" spans="1:25" ht="23.25" customHeight="1" thickBot="1">
      <c r="A21" s="434"/>
      <c r="B21" s="40" t="s">
        <v>29</v>
      </c>
      <c r="C21" s="510"/>
      <c r="D21" s="498"/>
      <c r="E21" s="498"/>
      <c r="F21" s="498"/>
      <c r="G21" s="498"/>
      <c r="H21" s="498"/>
      <c r="I21" s="498"/>
      <c r="J21" s="498"/>
      <c r="K21" s="498"/>
      <c r="L21" s="498"/>
      <c r="M21" s="511"/>
      <c r="N21" s="511"/>
      <c r="O21" s="511"/>
      <c r="P21" s="511"/>
      <c r="Q21" s="511"/>
      <c r="R21" s="498"/>
      <c r="S21" s="498"/>
      <c r="T21" s="498"/>
      <c r="U21" s="498"/>
      <c r="V21" s="500"/>
      <c r="X21" s="60" t="s">
        <v>111</v>
      </c>
      <c r="Y21">
        <f>SUM(Y11:Y20)</f>
        <v>503</v>
      </c>
    </row>
    <row r="22" spans="24:25" ht="12.75">
      <c r="X22" s="60" t="s">
        <v>189</v>
      </c>
      <c r="Y22">
        <f>(1890+1056)/6</f>
        <v>491</v>
      </c>
    </row>
    <row r="23" spans="1:22" ht="51" customHeight="1">
      <c r="A23" s="429" t="s">
        <v>110</v>
      </c>
      <c r="B23" s="429"/>
      <c r="C23" s="429"/>
      <c r="D23" s="429"/>
      <c r="E23" s="429"/>
      <c r="F23" s="429"/>
      <c r="G23" s="429"/>
      <c r="H23" s="429"/>
      <c r="I23" s="429"/>
      <c r="J23" s="429"/>
      <c r="K23" s="429"/>
      <c r="L23" s="429"/>
      <c r="M23" s="429"/>
      <c r="N23" s="429"/>
      <c r="O23" s="429"/>
      <c r="P23" s="429"/>
      <c r="Q23" s="429"/>
      <c r="R23" s="429"/>
      <c r="S23" s="429"/>
      <c r="T23" s="429"/>
      <c r="U23" s="429"/>
      <c r="V23" s="429"/>
    </row>
    <row r="24" spans="1:22" ht="51" customHeight="1">
      <c r="A24" s="4"/>
      <c r="B24" s="5"/>
      <c r="C24" s="5"/>
      <c r="D24" s="5"/>
      <c r="E24" s="5"/>
      <c r="F24" s="6"/>
      <c r="G24" s="6"/>
      <c r="H24" s="6"/>
      <c r="I24" s="6"/>
      <c r="J24" s="6"/>
      <c r="K24" s="6"/>
      <c r="L24" s="6"/>
      <c r="M24" s="6"/>
      <c r="N24" s="6"/>
      <c r="O24" s="7"/>
      <c r="P24" s="7"/>
      <c r="Q24" s="430" t="s">
        <v>112</v>
      </c>
      <c r="R24" s="430"/>
      <c r="S24" s="430"/>
      <c r="T24" s="430"/>
      <c r="U24" s="430"/>
      <c r="V24" s="430"/>
    </row>
    <row r="25" spans="1:22" ht="38.25" customHeight="1">
      <c r="A25" s="9"/>
      <c r="B25" s="6"/>
      <c r="C25" s="6"/>
      <c r="D25" s="6"/>
      <c r="E25" s="6"/>
      <c r="F25" s="9"/>
      <c r="G25" s="9"/>
      <c r="H25" s="6"/>
      <c r="I25" s="9"/>
      <c r="J25" s="6"/>
      <c r="K25" s="6"/>
      <c r="L25" s="6"/>
      <c r="M25" s="6"/>
      <c r="N25" s="6"/>
      <c r="O25" s="10"/>
      <c r="P25" s="10"/>
      <c r="Q25" s="431" t="s">
        <v>90</v>
      </c>
      <c r="R25" s="431"/>
      <c r="S25" s="431"/>
      <c r="T25" s="431"/>
      <c r="U25" s="431"/>
      <c r="V25" s="431"/>
    </row>
    <row r="27" spans="17:22" ht="25.5" customHeight="1">
      <c r="Q27" s="432" t="s">
        <v>76</v>
      </c>
      <c r="R27" s="432"/>
      <c r="S27" s="432"/>
      <c r="T27" s="432"/>
      <c r="U27" s="432"/>
      <c r="V27" s="432"/>
    </row>
    <row r="28" ht="63.75" customHeight="1"/>
    <row r="29" ht="13.5" customHeight="1"/>
    <row r="30" ht="13.5" customHeight="1"/>
    <row r="32" ht="25.5" customHeight="1"/>
    <row r="34" ht="76.5" customHeight="1"/>
    <row r="35" ht="25.5" customHeight="1"/>
    <row r="36" ht="63.75" customHeight="1"/>
    <row r="37" ht="25.5" customHeight="1"/>
    <row r="38" ht="25.5" customHeight="1"/>
    <row r="40" ht="51" customHeight="1"/>
    <row r="41" ht="25.5" customHeight="1"/>
    <row r="42" ht="13.5" customHeight="1"/>
    <row r="43" ht="13.5" customHeight="1"/>
    <row r="44" ht="76.5" customHeight="1"/>
    <row r="45" ht="25.5" customHeight="1"/>
    <row r="46" ht="38.25" customHeight="1"/>
    <row r="47" ht="25.5" customHeight="1"/>
    <row r="48" ht="63.75" customHeight="1"/>
    <row r="49" ht="76.5" customHeight="1"/>
    <row r="50" ht="25.5" customHeight="1"/>
    <row r="51" ht="38.25" customHeight="1"/>
    <row r="53" ht="38.25" customHeight="1"/>
    <row r="54" ht="51" customHeight="1"/>
    <row r="55" ht="26.25" customHeight="1"/>
    <row r="56" ht="13.5" customHeight="1"/>
    <row r="57" ht="76.5" customHeight="1"/>
    <row r="58" ht="38.25" customHeight="1"/>
    <row r="59" ht="63.75" customHeight="1"/>
    <row r="60" ht="76.5" customHeight="1"/>
    <row r="61" ht="25.5" customHeight="1"/>
    <row r="64" ht="38.25" customHeight="1"/>
    <row r="65" ht="51.75" customHeight="1"/>
  </sheetData>
  <sheetProtection/>
  <mergeCells count="49">
    <mergeCell ref="A7:B7"/>
    <mergeCell ref="C7:F7"/>
    <mergeCell ref="G7:J7"/>
    <mergeCell ref="K7:N7"/>
    <mergeCell ref="O7:S7"/>
    <mergeCell ref="A9:B9"/>
    <mergeCell ref="A10:A11"/>
    <mergeCell ref="A12:A13"/>
    <mergeCell ref="A14:A15"/>
    <mergeCell ref="C14:S14"/>
    <mergeCell ref="C15:K15"/>
    <mergeCell ref="L15:T15"/>
    <mergeCell ref="Q11:V11"/>
    <mergeCell ref="C12:L13"/>
    <mergeCell ref="U12:V13"/>
    <mergeCell ref="A16:A17"/>
    <mergeCell ref="A18:A19"/>
    <mergeCell ref="C19:V19"/>
    <mergeCell ref="A20:A21"/>
    <mergeCell ref="M20:Q20"/>
    <mergeCell ref="C18:Q18"/>
    <mergeCell ref="C17:H17"/>
    <mergeCell ref="C16:K16"/>
    <mergeCell ref="L16:V16"/>
    <mergeCell ref="C11:G11"/>
    <mergeCell ref="H11:P11"/>
    <mergeCell ref="C10:V10"/>
    <mergeCell ref="A1:K1"/>
    <mergeCell ref="A2:K2"/>
    <mergeCell ref="A3:V3"/>
    <mergeCell ref="A4:V4"/>
    <mergeCell ref="A5:V5"/>
    <mergeCell ref="T7:V7"/>
    <mergeCell ref="A8:B8"/>
    <mergeCell ref="U15:V15"/>
    <mergeCell ref="U17:V17"/>
    <mergeCell ref="M12:T13"/>
    <mergeCell ref="R18:V18"/>
    <mergeCell ref="L1:V1"/>
    <mergeCell ref="L2:V2"/>
    <mergeCell ref="I17:T17"/>
    <mergeCell ref="T14:V14"/>
    <mergeCell ref="A23:V23"/>
    <mergeCell ref="Q24:V24"/>
    <mergeCell ref="Q25:V25"/>
    <mergeCell ref="Q27:V27"/>
    <mergeCell ref="R20:V21"/>
    <mergeCell ref="C20:L21"/>
    <mergeCell ref="M21:Q21"/>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25"/>
  <sheetViews>
    <sheetView zoomScale="85" zoomScaleNormal="85" zoomScalePageLayoutView="0" workbookViewId="0" topLeftCell="A7">
      <selection activeCell="A21" sqref="A21:V25"/>
    </sheetView>
  </sheetViews>
  <sheetFormatPr defaultColWidth="9.140625" defaultRowHeight="12.75"/>
  <cols>
    <col min="1" max="1" width="7.7109375" style="0" customWidth="1"/>
    <col min="2" max="2" width="11.8515625" style="0" customWidth="1"/>
    <col min="3" max="7" width="6.28125" style="0" customWidth="1"/>
    <col min="8" max="10" width="5.00390625" style="0" customWidth="1"/>
    <col min="11" max="14" width="8.00390625" style="0" customWidth="1"/>
    <col min="15" max="19" width="4.00390625" style="0" customWidth="1"/>
    <col min="20" max="22" width="5.00390625" style="0" customWidth="1"/>
    <col min="24" max="24" width="15.57421875" style="0" customWidth="1"/>
  </cols>
  <sheetData>
    <row r="1" spans="1:25" ht="15.75">
      <c r="A1" s="559"/>
      <c r="B1" s="559"/>
      <c r="C1" s="559"/>
      <c r="D1" s="559"/>
      <c r="E1" s="559"/>
      <c r="F1" s="559"/>
      <c r="G1" s="559"/>
      <c r="H1" s="559"/>
      <c r="I1" s="559"/>
      <c r="J1" s="559"/>
      <c r="K1" s="41"/>
      <c r="L1" s="41"/>
      <c r="M1" s="560" t="s">
        <v>38</v>
      </c>
      <c r="N1" s="560"/>
      <c r="O1" s="560"/>
      <c r="P1" s="560"/>
      <c r="Q1" s="560"/>
      <c r="R1" s="560"/>
      <c r="S1" s="560"/>
      <c r="T1" s="560"/>
      <c r="U1" s="560"/>
      <c r="W1" s="21"/>
      <c r="X1" s="21"/>
      <c r="Y1" s="21"/>
    </row>
    <row r="2" spans="1:25" ht="15.75">
      <c r="A2" s="561"/>
      <c r="B2" s="561"/>
      <c r="C2" s="561"/>
      <c r="D2" s="561"/>
      <c r="E2" s="561"/>
      <c r="F2" s="561"/>
      <c r="G2" s="561"/>
      <c r="H2" s="561"/>
      <c r="I2" s="561"/>
      <c r="J2" s="561"/>
      <c r="K2" s="41"/>
      <c r="L2" s="41"/>
      <c r="M2" s="562" t="s">
        <v>39</v>
      </c>
      <c r="N2" s="562"/>
      <c r="O2" s="562"/>
      <c r="P2" s="562"/>
      <c r="Q2" s="562"/>
      <c r="R2" s="562"/>
      <c r="S2" s="562"/>
      <c r="T2" s="562"/>
      <c r="U2" s="562"/>
      <c r="W2" s="21"/>
      <c r="X2" s="21"/>
      <c r="Y2" s="21"/>
    </row>
    <row r="3" spans="1:25" ht="18.75">
      <c r="A3" s="563"/>
      <c r="B3" s="563"/>
      <c r="C3" s="563"/>
      <c r="D3" s="563"/>
      <c r="E3" s="563"/>
      <c r="F3" s="563"/>
      <c r="G3" s="563"/>
      <c r="H3" s="563"/>
      <c r="I3" s="563"/>
      <c r="J3" s="563"/>
      <c r="K3" s="563"/>
      <c r="L3" s="563"/>
      <c r="M3" s="563"/>
      <c r="N3" s="563"/>
      <c r="O3" s="563"/>
      <c r="P3" s="563"/>
      <c r="Q3" s="563"/>
      <c r="R3" s="563"/>
      <c r="S3" s="563"/>
      <c r="T3" s="563"/>
      <c r="U3" s="563"/>
      <c r="W3" s="21"/>
      <c r="X3" s="21"/>
      <c r="Y3" s="21"/>
    </row>
    <row r="4" spans="1:22" s="21" customFormat="1" ht="18.75">
      <c r="A4" s="452" t="s">
        <v>171</v>
      </c>
      <c r="B4" s="452"/>
      <c r="C4" s="452"/>
      <c r="D4" s="452"/>
      <c r="E4" s="452"/>
      <c r="F4" s="452"/>
      <c r="G4" s="452"/>
      <c r="H4" s="452"/>
      <c r="I4" s="452"/>
      <c r="J4" s="452"/>
      <c r="K4" s="452"/>
      <c r="L4" s="452"/>
      <c r="M4" s="452"/>
      <c r="N4" s="452"/>
      <c r="O4" s="452"/>
      <c r="P4" s="452"/>
      <c r="Q4" s="452"/>
      <c r="R4" s="452"/>
      <c r="S4" s="452"/>
      <c r="T4" s="452"/>
      <c r="U4" s="452"/>
      <c r="V4" s="452"/>
    </row>
    <row r="5" spans="1:22" s="21" customFormat="1" ht="14.25">
      <c r="A5" s="565" t="s">
        <v>40</v>
      </c>
      <c r="B5" s="565"/>
      <c r="C5" s="565"/>
      <c r="D5" s="565"/>
      <c r="E5" s="565"/>
      <c r="F5" s="565"/>
      <c r="G5" s="565"/>
      <c r="H5" s="565"/>
      <c r="I5" s="565"/>
      <c r="J5" s="565"/>
      <c r="K5" s="565"/>
      <c r="L5" s="565"/>
      <c r="M5" s="565"/>
      <c r="N5" s="565"/>
      <c r="O5" s="565"/>
      <c r="P5" s="565"/>
      <c r="Q5" s="565"/>
      <c r="R5" s="565"/>
      <c r="S5" s="565"/>
      <c r="T5" s="565"/>
      <c r="U5" s="565"/>
      <c r="V5" s="565"/>
    </row>
    <row r="6" spans="1:26" s="21" customFormat="1" ht="12.75">
      <c r="A6" s="443" t="s">
        <v>2</v>
      </c>
      <c r="B6" s="444"/>
      <c r="C6" s="445" t="s">
        <v>41</v>
      </c>
      <c r="D6" s="446"/>
      <c r="E6" s="446"/>
      <c r="F6" s="447"/>
      <c r="G6" s="445" t="s">
        <v>3</v>
      </c>
      <c r="H6" s="446"/>
      <c r="I6" s="446"/>
      <c r="J6" s="447"/>
      <c r="K6" s="445" t="s">
        <v>4</v>
      </c>
      <c r="L6" s="446"/>
      <c r="M6" s="446"/>
      <c r="N6" s="447"/>
      <c r="O6" s="445" t="s">
        <v>5</v>
      </c>
      <c r="P6" s="446"/>
      <c r="Q6" s="446"/>
      <c r="R6" s="446"/>
      <c r="S6" s="447"/>
      <c r="T6" s="445" t="s">
        <v>6</v>
      </c>
      <c r="U6" s="446"/>
      <c r="V6" s="447"/>
      <c r="X6" s="564" t="s">
        <v>171</v>
      </c>
      <c r="Y6" s="564"/>
      <c r="Z6" s="564"/>
    </row>
    <row r="7" spans="1:26" s="21" customFormat="1" ht="18">
      <c r="A7" s="439" t="s">
        <v>35</v>
      </c>
      <c r="B7" s="439"/>
      <c r="C7" s="37" t="s">
        <v>7</v>
      </c>
      <c r="D7" s="38" t="s">
        <v>8</v>
      </c>
      <c r="E7" s="38" t="s">
        <v>9</v>
      </c>
      <c r="F7" s="29" t="s">
        <v>10</v>
      </c>
      <c r="G7" s="29" t="s">
        <v>11</v>
      </c>
      <c r="H7" s="29" t="s">
        <v>12</v>
      </c>
      <c r="I7" s="29" t="s">
        <v>13</v>
      </c>
      <c r="J7" s="29" t="s">
        <v>14</v>
      </c>
      <c r="K7" s="29" t="s">
        <v>15</v>
      </c>
      <c r="L7" s="29" t="s">
        <v>16</v>
      </c>
      <c r="M7" s="29" t="s">
        <v>17</v>
      </c>
      <c r="N7" s="29" t="s">
        <v>18</v>
      </c>
      <c r="O7" s="29" t="s">
        <v>19</v>
      </c>
      <c r="P7" s="29" t="s">
        <v>20</v>
      </c>
      <c r="Q7" s="29" t="s">
        <v>21</v>
      </c>
      <c r="R7" s="29" t="s">
        <v>22</v>
      </c>
      <c r="S7" s="29" t="s">
        <v>23</v>
      </c>
      <c r="T7" s="29" t="s">
        <v>24</v>
      </c>
      <c r="U7" s="29" t="s">
        <v>25</v>
      </c>
      <c r="V7" s="29" t="s">
        <v>26</v>
      </c>
      <c r="X7" s="63" t="s">
        <v>92</v>
      </c>
      <c r="Y7" s="66">
        <v>64</v>
      </c>
      <c r="Z7" s="60" t="s">
        <v>159</v>
      </c>
    </row>
    <row r="8" spans="1:26" ht="16.5" customHeight="1">
      <c r="A8" s="440" t="s">
        <v>36</v>
      </c>
      <c r="B8" s="440"/>
      <c r="C8" s="36">
        <v>1</v>
      </c>
      <c r="D8" s="39">
        <v>2</v>
      </c>
      <c r="E8" s="36">
        <v>3</v>
      </c>
      <c r="F8" s="39">
        <v>4</v>
      </c>
      <c r="G8" s="36">
        <v>5</v>
      </c>
      <c r="H8" s="39">
        <v>6</v>
      </c>
      <c r="I8" s="36">
        <v>7</v>
      </c>
      <c r="J8" s="39">
        <v>8</v>
      </c>
      <c r="K8" s="36">
        <v>9</v>
      </c>
      <c r="L8" s="39">
        <v>10</v>
      </c>
      <c r="M8" s="36">
        <v>11</v>
      </c>
      <c r="N8" s="39">
        <v>12</v>
      </c>
      <c r="O8" s="36">
        <v>13</v>
      </c>
      <c r="P8" s="39">
        <v>14</v>
      </c>
      <c r="Q8" s="36">
        <v>15</v>
      </c>
      <c r="R8" s="39">
        <v>16</v>
      </c>
      <c r="S8" s="36">
        <v>17</v>
      </c>
      <c r="T8" s="39">
        <v>18</v>
      </c>
      <c r="U8" s="36">
        <v>19</v>
      </c>
      <c r="V8" s="39">
        <v>20</v>
      </c>
      <c r="X8" s="64" t="s">
        <v>93</v>
      </c>
      <c r="Y8" s="67">
        <v>32</v>
      </c>
      <c r="Z8" s="60" t="s">
        <v>159</v>
      </c>
    </row>
    <row r="9" spans="1:26" ht="21" customHeight="1">
      <c r="A9" s="433" t="s">
        <v>27</v>
      </c>
      <c r="B9" s="3" t="s">
        <v>28</v>
      </c>
      <c r="C9" s="494" t="s">
        <v>94</v>
      </c>
      <c r="D9" s="529"/>
      <c r="E9" s="529"/>
      <c r="F9" s="529"/>
      <c r="G9" s="542"/>
      <c r="H9" s="545" t="s">
        <v>165</v>
      </c>
      <c r="I9" s="546"/>
      <c r="J9" s="546"/>
      <c r="K9" s="546"/>
      <c r="L9" s="546"/>
      <c r="M9" s="546"/>
      <c r="N9" s="546"/>
      <c r="O9" s="546"/>
      <c r="P9" s="547"/>
      <c r="Q9" s="537" t="s">
        <v>94</v>
      </c>
      <c r="R9" s="538"/>
      <c r="S9" s="538"/>
      <c r="T9" s="538"/>
      <c r="U9" s="538"/>
      <c r="V9" s="539"/>
      <c r="X9" s="64" t="s">
        <v>96</v>
      </c>
      <c r="Y9" s="68">
        <v>32</v>
      </c>
      <c r="Z9" s="60" t="s">
        <v>159</v>
      </c>
    </row>
    <row r="10" spans="1:26" ht="21" customHeight="1">
      <c r="A10" s="434"/>
      <c r="B10" s="3" t="s">
        <v>29</v>
      </c>
      <c r="C10" s="545" t="s">
        <v>166</v>
      </c>
      <c r="D10" s="546"/>
      <c r="E10" s="546"/>
      <c r="F10" s="546"/>
      <c r="G10" s="547"/>
      <c r="H10" s="545" t="s">
        <v>167</v>
      </c>
      <c r="I10" s="546"/>
      <c r="J10" s="546"/>
      <c r="K10" s="546"/>
      <c r="L10" s="546"/>
      <c r="M10" s="546"/>
      <c r="N10" s="546"/>
      <c r="O10" s="546"/>
      <c r="P10" s="547"/>
      <c r="Q10" s="526"/>
      <c r="R10" s="540"/>
      <c r="S10" s="540"/>
      <c r="T10" s="540"/>
      <c r="U10" s="540"/>
      <c r="V10" s="541"/>
      <c r="X10" s="65" t="s">
        <v>172</v>
      </c>
      <c r="Y10" s="68">
        <v>120</v>
      </c>
      <c r="Z10" s="60" t="s">
        <v>159</v>
      </c>
    </row>
    <row r="11" spans="1:26" ht="16.5">
      <c r="A11" s="433" t="s">
        <v>30</v>
      </c>
      <c r="B11" s="3" t="s">
        <v>28</v>
      </c>
      <c r="C11" s="537" t="s">
        <v>94</v>
      </c>
      <c r="D11" s="556"/>
      <c r="E11" s="556"/>
      <c r="F11" s="556"/>
      <c r="G11" s="556"/>
      <c r="H11" s="556"/>
      <c r="I11" s="556"/>
      <c r="J11" s="556"/>
      <c r="K11" s="552" t="s">
        <v>170</v>
      </c>
      <c r="L11" s="552"/>
      <c r="M11" s="552"/>
      <c r="N11" s="552"/>
      <c r="O11" s="552"/>
      <c r="P11" s="552"/>
      <c r="Q11" s="552"/>
      <c r="R11" s="552"/>
      <c r="S11" s="552"/>
      <c r="T11" s="552"/>
      <c r="U11" s="552"/>
      <c r="V11" s="553"/>
      <c r="X11" s="65" t="s">
        <v>139</v>
      </c>
      <c r="Y11" s="68">
        <v>60</v>
      </c>
      <c r="Z11" s="60" t="s">
        <v>159</v>
      </c>
    </row>
    <row r="12" spans="1:26" ht="16.5" customHeight="1">
      <c r="A12" s="434"/>
      <c r="B12" s="3" t="s">
        <v>29</v>
      </c>
      <c r="C12" s="557"/>
      <c r="D12" s="558"/>
      <c r="E12" s="558"/>
      <c r="F12" s="558"/>
      <c r="G12" s="558"/>
      <c r="H12" s="558"/>
      <c r="I12" s="558"/>
      <c r="J12" s="558"/>
      <c r="K12" s="554"/>
      <c r="L12" s="554"/>
      <c r="M12" s="554"/>
      <c r="N12" s="554"/>
      <c r="O12" s="554"/>
      <c r="P12" s="554"/>
      <c r="Q12" s="554"/>
      <c r="R12" s="554"/>
      <c r="S12" s="554"/>
      <c r="T12" s="554"/>
      <c r="U12" s="554"/>
      <c r="V12" s="555"/>
      <c r="X12" s="65" t="s">
        <v>173</v>
      </c>
      <c r="Y12" s="68">
        <v>30</v>
      </c>
      <c r="Z12" s="60" t="s">
        <v>159</v>
      </c>
    </row>
    <row r="13" spans="1:26" ht="15.75" customHeight="1">
      <c r="A13" s="433" t="s">
        <v>31</v>
      </c>
      <c r="B13" s="3" t="s">
        <v>28</v>
      </c>
      <c r="C13" s="437" t="s">
        <v>63</v>
      </c>
      <c r="D13" s="437"/>
      <c r="E13" s="437"/>
      <c r="F13" s="437"/>
      <c r="G13" s="437"/>
      <c r="H13" s="437"/>
      <c r="I13" s="437"/>
      <c r="J13" s="437"/>
      <c r="K13" s="437"/>
      <c r="L13" s="437" t="s">
        <v>59</v>
      </c>
      <c r="M13" s="437"/>
      <c r="N13" s="437"/>
      <c r="O13" s="437"/>
      <c r="P13" s="437"/>
      <c r="Q13" s="437"/>
      <c r="R13" s="437"/>
      <c r="S13" s="437"/>
      <c r="T13" s="437"/>
      <c r="U13" s="543" t="s">
        <v>94</v>
      </c>
      <c r="V13" s="544"/>
      <c r="X13" s="65" t="s">
        <v>138</v>
      </c>
      <c r="Y13" s="68">
        <v>15</v>
      </c>
      <c r="Z13" s="60" t="s">
        <v>159</v>
      </c>
    </row>
    <row r="14" spans="1:26" ht="16.5">
      <c r="A14" s="434"/>
      <c r="B14" s="3" t="s">
        <v>29</v>
      </c>
      <c r="C14" s="437" t="s">
        <v>60</v>
      </c>
      <c r="D14" s="437"/>
      <c r="E14" s="437"/>
      <c r="F14" s="437"/>
      <c r="G14" s="437"/>
      <c r="H14" s="437"/>
      <c r="I14" s="437"/>
      <c r="J14" s="437"/>
      <c r="K14" s="437"/>
      <c r="L14" s="437"/>
      <c r="M14" s="437"/>
      <c r="N14" s="437"/>
      <c r="O14" s="437"/>
      <c r="P14" s="437"/>
      <c r="Q14" s="437"/>
      <c r="R14" s="437"/>
      <c r="S14" s="437"/>
      <c r="T14" s="437"/>
      <c r="U14" s="437"/>
      <c r="V14" s="437"/>
      <c r="X14" s="65" t="s">
        <v>137</v>
      </c>
      <c r="Y14" s="68">
        <v>30</v>
      </c>
      <c r="Z14" s="60" t="s">
        <v>159</v>
      </c>
    </row>
    <row r="15" spans="1:26" ht="15.75" customHeight="1">
      <c r="A15" s="433" t="s">
        <v>32</v>
      </c>
      <c r="B15" s="3" t="s">
        <v>28</v>
      </c>
      <c r="C15" s="537" t="s">
        <v>94</v>
      </c>
      <c r="D15" s="538"/>
      <c r="E15" s="538"/>
      <c r="F15" s="538"/>
      <c r="G15" s="538"/>
      <c r="H15" s="539"/>
      <c r="I15" s="494" t="s">
        <v>94</v>
      </c>
      <c r="J15" s="529"/>
      <c r="K15" s="529"/>
      <c r="L15" s="529"/>
      <c r="M15" s="529"/>
      <c r="N15" s="529"/>
      <c r="O15" s="529"/>
      <c r="P15" s="529"/>
      <c r="Q15" s="529"/>
      <c r="R15" s="529"/>
      <c r="S15" s="529"/>
      <c r="T15" s="529"/>
      <c r="U15" s="529"/>
      <c r="V15" s="542"/>
      <c r="X15" s="65" t="s">
        <v>174</v>
      </c>
      <c r="Y15" s="68">
        <v>30</v>
      </c>
      <c r="Z15" s="60" t="s">
        <v>159</v>
      </c>
    </row>
    <row r="16" spans="1:26" ht="15.75" customHeight="1">
      <c r="A16" s="434"/>
      <c r="B16" s="3" t="s">
        <v>29</v>
      </c>
      <c r="C16" s="526"/>
      <c r="D16" s="540"/>
      <c r="E16" s="540"/>
      <c r="F16" s="540"/>
      <c r="G16" s="540"/>
      <c r="H16" s="541"/>
      <c r="I16" s="545" t="s">
        <v>168</v>
      </c>
      <c r="J16" s="546"/>
      <c r="K16" s="546"/>
      <c r="L16" s="546"/>
      <c r="M16" s="546"/>
      <c r="N16" s="546"/>
      <c r="O16" s="546"/>
      <c r="P16" s="546"/>
      <c r="Q16" s="546"/>
      <c r="R16" s="546"/>
      <c r="S16" s="546"/>
      <c r="T16" s="547"/>
      <c r="U16" s="543" t="s">
        <v>94</v>
      </c>
      <c r="V16" s="544"/>
      <c r="X16" s="65" t="s">
        <v>175</v>
      </c>
      <c r="Y16" s="68">
        <v>90</v>
      </c>
      <c r="Z16" s="60" t="s">
        <v>177</v>
      </c>
    </row>
    <row r="17" spans="1:25" ht="16.5">
      <c r="A17" s="433" t="s">
        <v>33</v>
      </c>
      <c r="B17" s="3" t="s">
        <v>28</v>
      </c>
      <c r="C17" s="508" t="s">
        <v>67</v>
      </c>
      <c r="D17" s="508"/>
      <c r="E17" s="508"/>
      <c r="F17" s="508"/>
      <c r="G17" s="508"/>
      <c r="H17" s="508"/>
      <c r="I17" s="508"/>
      <c r="J17" s="508"/>
      <c r="K17" s="508"/>
      <c r="L17" s="508"/>
      <c r="M17" s="508"/>
      <c r="N17" s="508"/>
      <c r="O17" s="508"/>
      <c r="P17" s="508"/>
      <c r="Q17" s="508"/>
      <c r="R17" s="508"/>
      <c r="S17" s="508"/>
      <c r="T17" s="494" t="s">
        <v>94</v>
      </c>
      <c r="U17" s="529"/>
      <c r="V17" s="542"/>
      <c r="X17" s="64" t="s">
        <v>178</v>
      </c>
      <c r="Y17" s="68">
        <f>SUM(Y7:Y16)</f>
        <v>503</v>
      </c>
    </row>
    <row r="18" spans="1:25" ht="16.5">
      <c r="A18" s="434"/>
      <c r="B18" s="3" t="s">
        <v>29</v>
      </c>
      <c r="C18" s="467" t="s">
        <v>169</v>
      </c>
      <c r="D18" s="468"/>
      <c r="E18" s="468"/>
      <c r="F18" s="468"/>
      <c r="G18" s="468"/>
      <c r="H18" s="468"/>
      <c r="I18" s="468"/>
      <c r="J18" s="469"/>
      <c r="K18" s="548" t="s">
        <v>94</v>
      </c>
      <c r="L18" s="549"/>
      <c r="M18" s="549"/>
      <c r="N18" s="550"/>
      <c r="O18" s="437" t="s">
        <v>60</v>
      </c>
      <c r="P18" s="437"/>
      <c r="Q18" s="437"/>
      <c r="R18" s="437"/>
      <c r="S18" s="437"/>
      <c r="T18" s="437"/>
      <c r="U18" s="437"/>
      <c r="V18" s="437"/>
      <c r="X18" s="64" t="s">
        <v>176</v>
      </c>
      <c r="Y18" s="68">
        <f>(2025+1056)/6</f>
        <v>513.5</v>
      </c>
    </row>
    <row r="19" spans="1:22" ht="15.75" customHeight="1">
      <c r="A19" s="433" t="s">
        <v>34</v>
      </c>
      <c r="B19" s="3" t="s">
        <v>28</v>
      </c>
      <c r="C19" s="537" t="s">
        <v>94</v>
      </c>
      <c r="D19" s="538"/>
      <c r="E19" s="538"/>
      <c r="F19" s="538"/>
      <c r="G19" s="538"/>
      <c r="H19" s="538"/>
      <c r="I19" s="538"/>
      <c r="J19" s="539"/>
      <c r="K19" s="551" t="s">
        <v>60</v>
      </c>
      <c r="L19" s="551"/>
      <c r="M19" s="551"/>
      <c r="N19" s="551"/>
      <c r="O19" s="531" t="s">
        <v>94</v>
      </c>
      <c r="P19" s="532"/>
      <c r="Q19" s="532"/>
      <c r="R19" s="532"/>
      <c r="S19" s="532"/>
      <c r="T19" s="532"/>
      <c r="U19" s="532"/>
      <c r="V19" s="533"/>
    </row>
    <row r="20" spans="1:22" ht="15.75" customHeight="1">
      <c r="A20" s="434"/>
      <c r="B20" s="3" t="s">
        <v>29</v>
      </c>
      <c r="C20" s="526"/>
      <c r="D20" s="540"/>
      <c r="E20" s="540"/>
      <c r="F20" s="540"/>
      <c r="G20" s="540"/>
      <c r="H20" s="540"/>
      <c r="I20" s="540"/>
      <c r="J20" s="541"/>
      <c r="K20" s="545" t="s">
        <v>94</v>
      </c>
      <c r="L20" s="546"/>
      <c r="M20" s="546"/>
      <c r="N20" s="547"/>
      <c r="O20" s="534"/>
      <c r="P20" s="535"/>
      <c r="Q20" s="535"/>
      <c r="R20" s="535"/>
      <c r="S20" s="535"/>
      <c r="T20" s="535"/>
      <c r="U20" s="535"/>
      <c r="V20" s="536"/>
    </row>
    <row r="21" spans="1:22" ht="15.75" customHeight="1">
      <c r="A21" s="429" t="s">
        <v>110</v>
      </c>
      <c r="B21" s="429"/>
      <c r="C21" s="429"/>
      <c r="D21" s="429"/>
      <c r="E21" s="429"/>
      <c r="F21" s="429"/>
      <c r="G21" s="429"/>
      <c r="H21" s="429"/>
      <c r="I21" s="429"/>
      <c r="J21" s="429"/>
      <c r="K21" s="429"/>
      <c r="L21" s="429"/>
      <c r="M21" s="429"/>
      <c r="N21" s="429"/>
      <c r="O21" s="429"/>
      <c r="P21" s="429"/>
      <c r="Q21" s="429"/>
      <c r="R21" s="429"/>
      <c r="S21" s="429"/>
      <c r="T21" s="429"/>
      <c r="U21" s="429"/>
      <c r="V21" s="429"/>
    </row>
    <row r="22" spans="1:22" ht="15.75" customHeight="1">
      <c r="A22" s="4"/>
      <c r="B22" s="5"/>
      <c r="C22" s="5"/>
      <c r="D22" s="5"/>
      <c r="E22" s="5"/>
      <c r="F22" s="6"/>
      <c r="G22" s="6"/>
      <c r="H22" s="6"/>
      <c r="I22" s="6"/>
      <c r="J22" s="6"/>
      <c r="K22" s="6"/>
      <c r="L22" s="6"/>
      <c r="M22" s="6"/>
      <c r="N22" s="6"/>
      <c r="O22" s="7"/>
      <c r="P22" s="7"/>
      <c r="Q22" s="430" t="s">
        <v>112</v>
      </c>
      <c r="R22" s="430"/>
      <c r="S22" s="430"/>
      <c r="T22" s="430"/>
      <c r="U22" s="430"/>
      <c r="V22" s="430"/>
    </row>
    <row r="23" spans="1:22" ht="15.75">
      <c r="A23" s="9"/>
      <c r="B23" s="6"/>
      <c r="C23" s="6"/>
      <c r="D23" s="6"/>
      <c r="E23" s="6"/>
      <c r="F23" s="9"/>
      <c r="G23" s="9"/>
      <c r="H23" s="6"/>
      <c r="I23" s="9"/>
      <c r="J23" s="6"/>
      <c r="K23" s="6"/>
      <c r="L23" s="6"/>
      <c r="M23" s="6"/>
      <c r="N23" s="6"/>
      <c r="O23" s="10"/>
      <c r="P23" s="10"/>
      <c r="Q23" s="431" t="s">
        <v>90</v>
      </c>
      <c r="R23" s="431"/>
      <c r="S23" s="431"/>
      <c r="T23" s="431"/>
      <c r="U23" s="431"/>
      <c r="V23" s="431"/>
    </row>
    <row r="25" spans="17:22" ht="15">
      <c r="Q25" s="432" t="s">
        <v>76</v>
      </c>
      <c r="R25" s="432"/>
      <c r="S25" s="432"/>
      <c r="T25" s="432"/>
      <c r="U25" s="432"/>
      <c r="V25" s="432"/>
    </row>
  </sheetData>
  <sheetProtection/>
  <mergeCells count="50">
    <mergeCell ref="X6:Z6"/>
    <mergeCell ref="A4:V4"/>
    <mergeCell ref="A5:V5"/>
    <mergeCell ref="A6:B6"/>
    <mergeCell ref="C6:F6"/>
    <mergeCell ref="A7:B7"/>
    <mergeCell ref="A8:B8"/>
    <mergeCell ref="A1:J1"/>
    <mergeCell ref="M1:U1"/>
    <mergeCell ref="A2:J2"/>
    <mergeCell ref="M2:U2"/>
    <mergeCell ref="A3:U3"/>
    <mergeCell ref="K19:N19"/>
    <mergeCell ref="K11:V12"/>
    <mergeCell ref="C11:J12"/>
    <mergeCell ref="H9:P9"/>
    <mergeCell ref="G6:J6"/>
    <mergeCell ref="K6:N6"/>
    <mergeCell ref="O6:S6"/>
    <mergeCell ref="T6:V6"/>
    <mergeCell ref="A17:A18"/>
    <mergeCell ref="C17:S17"/>
    <mergeCell ref="K18:N18"/>
    <mergeCell ref="C19:J20"/>
    <mergeCell ref="A9:A10"/>
    <mergeCell ref="A11:A12"/>
    <mergeCell ref="A13:A14"/>
    <mergeCell ref="C13:K13"/>
    <mergeCell ref="C9:G9"/>
    <mergeCell ref="A19:A20"/>
    <mergeCell ref="K20:N20"/>
    <mergeCell ref="C10:G10"/>
    <mergeCell ref="H10:P10"/>
    <mergeCell ref="I16:T16"/>
    <mergeCell ref="O18:V18"/>
    <mergeCell ref="C18:J18"/>
    <mergeCell ref="C15:H16"/>
    <mergeCell ref="I15:V15"/>
    <mergeCell ref="L13:T13"/>
    <mergeCell ref="C14:V14"/>
    <mergeCell ref="Q22:V22"/>
    <mergeCell ref="Q23:V23"/>
    <mergeCell ref="Q25:V25"/>
    <mergeCell ref="O19:V20"/>
    <mergeCell ref="Q9:V10"/>
    <mergeCell ref="T17:V17"/>
    <mergeCell ref="U16:V16"/>
    <mergeCell ref="U13:V13"/>
    <mergeCell ref="A21:V21"/>
    <mergeCell ref="A15:A16"/>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46"/>
  <sheetViews>
    <sheetView zoomScale="70" zoomScaleNormal="70" zoomScalePageLayoutView="0" workbookViewId="0" topLeftCell="A7">
      <selection activeCell="X18" sqref="X18"/>
    </sheetView>
  </sheetViews>
  <sheetFormatPr defaultColWidth="9.140625" defaultRowHeight="12.75"/>
  <cols>
    <col min="3" max="11" width="7.140625" style="0" customWidth="1"/>
    <col min="12" max="12" width="9.57421875" style="0" customWidth="1"/>
    <col min="13" max="22" width="7.140625" style="0" customWidth="1"/>
    <col min="24" max="24" width="30.57421875" style="21" customWidth="1"/>
    <col min="25" max="25" width="9.140625" style="21" customWidth="1"/>
  </cols>
  <sheetData>
    <row r="1" spans="1:22" ht="15.75">
      <c r="A1" s="559" t="s">
        <v>37</v>
      </c>
      <c r="B1" s="559"/>
      <c r="C1" s="559"/>
      <c r="D1" s="559"/>
      <c r="E1" s="559"/>
      <c r="F1" s="559"/>
      <c r="G1" s="559"/>
      <c r="H1" s="559"/>
      <c r="I1" s="559"/>
      <c r="J1" s="559"/>
      <c r="K1" s="559"/>
      <c r="L1" s="41"/>
      <c r="M1" s="41"/>
      <c r="N1" s="560" t="s">
        <v>38</v>
      </c>
      <c r="O1" s="560"/>
      <c r="P1" s="560"/>
      <c r="Q1" s="560"/>
      <c r="R1" s="560"/>
      <c r="S1" s="560"/>
      <c r="T1" s="560"/>
      <c r="U1" s="560"/>
      <c r="V1" s="560"/>
    </row>
    <row r="2" spans="1:22" ht="15.75">
      <c r="A2" s="561" t="s">
        <v>90</v>
      </c>
      <c r="B2" s="561"/>
      <c r="C2" s="561"/>
      <c r="D2" s="561"/>
      <c r="E2" s="561"/>
      <c r="F2" s="561"/>
      <c r="G2" s="561"/>
      <c r="H2" s="561"/>
      <c r="I2" s="561"/>
      <c r="J2" s="561"/>
      <c r="K2" s="561"/>
      <c r="L2" s="41"/>
      <c r="M2" s="41"/>
      <c r="N2" s="562" t="s">
        <v>39</v>
      </c>
      <c r="O2" s="562"/>
      <c r="P2" s="562"/>
      <c r="Q2" s="562"/>
      <c r="R2" s="562"/>
      <c r="S2" s="562"/>
      <c r="T2" s="562"/>
      <c r="U2" s="562"/>
      <c r="V2" s="562"/>
    </row>
    <row r="3" spans="1:22" ht="18.75">
      <c r="A3" s="563" t="s">
        <v>91</v>
      </c>
      <c r="B3" s="563"/>
      <c r="C3" s="563"/>
      <c r="D3" s="563"/>
      <c r="E3" s="563"/>
      <c r="F3" s="563"/>
      <c r="G3" s="563"/>
      <c r="H3" s="563"/>
      <c r="I3" s="563"/>
      <c r="J3" s="563"/>
      <c r="K3" s="563"/>
      <c r="L3" s="563"/>
      <c r="M3" s="563"/>
      <c r="N3" s="563"/>
      <c r="O3" s="563"/>
      <c r="P3" s="563"/>
      <c r="Q3" s="563"/>
      <c r="R3" s="563"/>
      <c r="S3" s="563"/>
      <c r="T3" s="563"/>
      <c r="U3" s="563"/>
      <c r="V3" s="563"/>
    </row>
    <row r="4" spans="2:23" s="21" customFormat="1" ht="18.75">
      <c r="B4" s="452" t="s">
        <v>366</v>
      </c>
      <c r="C4" s="452"/>
      <c r="D4" s="452"/>
      <c r="E4" s="452"/>
      <c r="F4" s="452"/>
      <c r="G4" s="452"/>
      <c r="H4" s="452"/>
      <c r="I4" s="452"/>
      <c r="J4" s="452"/>
      <c r="K4" s="452"/>
      <c r="L4" s="452"/>
      <c r="M4" s="452"/>
      <c r="N4" s="452"/>
      <c r="O4" s="452"/>
      <c r="P4" s="452"/>
      <c r="Q4" s="452"/>
      <c r="R4" s="452"/>
      <c r="S4" s="452"/>
      <c r="T4" s="452"/>
      <c r="U4" s="452"/>
      <c r="V4" s="452"/>
      <c r="W4" s="452"/>
    </row>
    <row r="5" spans="2:23" s="21" customFormat="1" ht="14.25">
      <c r="B5" s="565" t="s">
        <v>40</v>
      </c>
      <c r="C5" s="565"/>
      <c r="D5" s="565"/>
      <c r="E5" s="565"/>
      <c r="F5" s="565"/>
      <c r="G5" s="565"/>
      <c r="H5" s="565"/>
      <c r="I5" s="565"/>
      <c r="J5" s="565"/>
      <c r="K5" s="565"/>
      <c r="L5" s="565"/>
      <c r="M5" s="565"/>
      <c r="N5" s="565"/>
      <c r="O5" s="565"/>
      <c r="P5" s="565"/>
      <c r="Q5" s="565"/>
      <c r="R5" s="565"/>
      <c r="S5" s="565"/>
      <c r="T5" s="565"/>
      <c r="U5" s="565"/>
      <c r="V5" s="565"/>
      <c r="W5" s="565"/>
    </row>
    <row r="6" spans="1:22" ht="16.5" customHeight="1">
      <c r="A6" s="482" t="s">
        <v>2</v>
      </c>
      <c r="B6" s="483"/>
      <c r="C6" s="482" t="s">
        <v>42</v>
      </c>
      <c r="D6" s="566"/>
      <c r="E6" s="483"/>
      <c r="F6" s="484" t="s">
        <v>41</v>
      </c>
      <c r="G6" s="485"/>
      <c r="H6" s="485"/>
      <c r="I6" s="486"/>
      <c r="J6" s="484" t="s">
        <v>3</v>
      </c>
      <c r="K6" s="485"/>
      <c r="L6" s="485"/>
      <c r="M6" s="486"/>
      <c r="N6" s="16" t="s">
        <v>4</v>
      </c>
      <c r="O6" s="13"/>
      <c r="P6" s="13"/>
      <c r="Q6" s="14"/>
      <c r="R6" s="16" t="s">
        <v>5</v>
      </c>
      <c r="S6" s="13"/>
      <c r="T6" s="13"/>
      <c r="U6" s="13"/>
      <c r="V6" s="14"/>
    </row>
    <row r="7" spans="1:26" ht="20.25" customHeight="1">
      <c r="A7" s="518" t="s">
        <v>35</v>
      </c>
      <c r="B7" s="518"/>
      <c r="C7" s="11" t="s">
        <v>43</v>
      </c>
      <c r="D7" s="11" t="s">
        <v>44</v>
      </c>
      <c r="E7" s="11" t="s">
        <v>45</v>
      </c>
      <c r="F7" s="11" t="s">
        <v>7</v>
      </c>
      <c r="G7" s="1" t="s">
        <v>8</v>
      </c>
      <c r="H7" s="1" t="s">
        <v>9</v>
      </c>
      <c r="I7" s="2" t="s">
        <v>10</v>
      </c>
      <c r="J7" s="2" t="s">
        <v>11</v>
      </c>
      <c r="K7" s="2" t="s">
        <v>12</v>
      </c>
      <c r="L7" s="2" t="s">
        <v>13</v>
      </c>
      <c r="M7" s="2" t="s">
        <v>14</v>
      </c>
      <c r="N7" s="2" t="s">
        <v>15</v>
      </c>
      <c r="O7" s="2" t="s">
        <v>16</v>
      </c>
      <c r="P7" s="2" t="s">
        <v>17</v>
      </c>
      <c r="Q7" s="2" t="s">
        <v>18</v>
      </c>
      <c r="R7" s="2" t="s">
        <v>19</v>
      </c>
      <c r="S7" s="2" t="s">
        <v>20</v>
      </c>
      <c r="T7" s="2" t="s">
        <v>21</v>
      </c>
      <c r="U7" s="2" t="s">
        <v>22</v>
      </c>
      <c r="V7" s="2" t="s">
        <v>23</v>
      </c>
      <c r="X7" s="583" t="s">
        <v>122</v>
      </c>
      <c r="Y7" s="583"/>
      <c r="Z7" s="73"/>
    </row>
    <row r="8" spans="1:27" ht="17.25" customHeight="1" thickBot="1">
      <c r="A8" s="519" t="s">
        <v>36</v>
      </c>
      <c r="B8" s="519"/>
      <c r="C8" s="15">
        <v>1</v>
      </c>
      <c r="D8" s="15">
        <v>2</v>
      </c>
      <c r="E8" s="15">
        <v>3</v>
      </c>
      <c r="F8" s="15">
        <v>4</v>
      </c>
      <c r="G8" s="15">
        <v>5</v>
      </c>
      <c r="H8" s="15">
        <v>6</v>
      </c>
      <c r="I8" s="15">
        <v>7</v>
      </c>
      <c r="J8" s="15">
        <v>8</v>
      </c>
      <c r="K8" s="15">
        <v>9</v>
      </c>
      <c r="L8" s="15">
        <v>10</v>
      </c>
      <c r="M8" s="15">
        <v>11</v>
      </c>
      <c r="N8" s="15">
        <v>12</v>
      </c>
      <c r="O8" s="15">
        <v>13</v>
      </c>
      <c r="P8" s="15">
        <v>14</v>
      </c>
      <c r="Q8" s="15">
        <v>15</v>
      </c>
      <c r="R8" s="15">
        <v>16</v>
      </c>
      <c r="S8" s="15">
        <v>17</v>
      </c>
      <c r="T8" s="15">
        <v>18</v>
      </c>
      <c r="U8" s="15">
        <v>19</v>
      </c>
      <c r="V8" s="15">
        <v>20</v>
      </c>
      <c r="X8" s="101" t="s">
        <v>114</v>
      </c>
      <c r="Y8" s="102">
        <v>45</v>
      </c>
      <c r="Z8" s="102" t="s">
        <v>194</v>
      </c>
      <c r="AA8" s="54"/>
    </row>
    <row r="9" spans="1:27" ht="31.5" customHeight="1">
      <c r="A9" s="433" t="s">
        <v>27</v>
      </c>
      <c r="B9" s="40" t="s">
        <v>28</v>
      </c>
      <c r="C9" s="567" t="s">
        <v>49</v>
      </c>
      <c r="D9" s="568"/>
      <c r="E9" s="568"/>
      <c r="F9" s="568"/>
      <c r="G9" s="568"/>
      <c r="H9" s="740" t="s">
        <v>74</v>
      </c>
      <c r="I9" s="741"/>
      <c r="J9" s="741"/>
      <c r="K9" s="741"/>
      <c r="L9" s="741"/>
      <c r="M9" s="741"/>
      <c r="N9" s="741"/>
      <c r="O9" s="741"/>
      <c r="P9" s="741"/>
      <c r="Q9" s="741"/>
      <c r="R9" s="741"/>
      <c r="S9" s="741"/>
      <c r="T9" s="741"/>
      <c r="U9" s="741"/>
      <c r="V9" s="742"/>
      <c r="X9" s="101" t="s">
        <v>115</v>
      </c>
      <c r="Y9" s="102">
        <v>60</v>
      </c>
      <c r="Z9" s="102" t="s">
        <v>177</v>
      </c>
      <c r="AA9" s="54"/>
    </row>
    <row r="10" spans="1:27" ht="31.5" customHeight="1">
      <c r="A10" s="434"/>
      <c r="B10" s="40" t="s">
        <v>29</v>
      </c>
      <c r="C10" s="523" t="s">
        <v>74</v>
      </c>
      <c r="D10" s="490"/>
      <c r="E10" s="491" t="s">
        <v>123</v>
      </c>
      <c r="F10" s="491"/>
      <c r="G10" s="491"/>
      <c r="H10" s="491"/>
      <c r="I10" s="491"/>
      <c r="J10" s="491"/>
      <c r="K10" s="491"/>
      <c r="L10" s="491"/>
      <c r="M10" s="491" t="s">
        <v>125</v>
      </c>
      <c r="N10" s="491"/>
      <c r="O10" s="491"/>
      <c r="P10" s="491"/>
      <c r="Q10" s="491"/>
      <c r="R10" s="491"/>
      <c r="S10" s="491"/>
      <c r="T10" s="491"/>
      <c r="U10" s="488" t="s">
        <v>74</v>
      </c>
      <c r="V10" s="489"/>
      <c r="X10" s="101" t="s">
        <v>116</v>
      </c>
      <c r="Y10" s="102">
        <v>30</v>
      </c>
      <c r="Z10" s="102" t="s">
        <v>177</v>
      </c>
      <c r="AA10" s="54"/>
    </row>
    <row r="11" spans="1:27" ht="31.5" customHeight="1">
      <c r="A11" s="433" t="s">
        <v>30</v>
      </c>
      <c r="B11" s="40" t="s">
        <v>28</v>
      </c>
      <c r="C11" s="455" t="s">
        <v>47</v>
      </c>
      <c r="D11" s="437"/>
      <c r="E11" s="437"/>
      <c r="F11" s="437"/>
      <c r="G11" s="437"/>
      <c r="H11" s="437"/>
      <c r="I11" s="437"/>
      <c r="J11" s="437"/>
      <c r="K11" s="437"/>
      <c r="L11" s="584" t="s">
        <v>153</v>
      </c>
      <c r="M11" s="757"/>
      <c r="N11" s="757"/>
      <c r="O11" s="757"/>
      <c r="P11" s="757"/>
      <c r="Q11" s="757"/>
      <c r="R11" s="757"/>
      <c r="S11" s="757"/>
      <c r="T11" s="757"/>
      <c r="U11" s="757"/>
      <c r="V11" s="758"/>
      <c r="X11" s="101" t="s">
        <v>117</v>
      </c>
      <c r="Y11" s="102">
        <v>30</v>
      </c>
      <c r="Z11" s="102" t="s">
        <v>156</v>
      </c>
      <c r="AA11" s="54"/>
    </row>
    <row r="12" spans="1:27" ht="31.5" customHeight="1">
      <c r="A12" s="434"/>
      <c r="B12" s="40" t="s">
        <v>29</v>
      </c>
      <c r="C12" s="455" t="s">
        <v>46</v>
      </c>
      <c r="D12" s="437"/>
      <c r="E12" s="437"/>
      <c r="F12" s="437"/>
      <c r="G12" s="437"/>
      <c r="H12" s="437"/>
      <c r="I12" s="437"/>
      <c r="J12" s="437"/>
      <c r="K12" s="437"/>
      <c r="L12" s="759"/>
      <c r="M12" s="760"/>
      <c r="N12" s="760"/>
      <c r="O12" s="760"/>
      <c r="P12" s="760"/>
      <c r="Q12" s="760"/>
      <c r="R12" s="760"/>
      <c r="S12" s="760"/>
      <c r="T12" s="760"/>
      <c r="U12" s="760"/>
      <c r="V12" s="761"/>
      <c r="X12" s="101" t="s">
        <v>118</v>
      </c>
      <c r="Y12" s="102">
        <v>45</v>
      </c>
      <c r="Z12" s="102" t="s">
        <v>177</v>
      </c>
      <c r="AA12" s="54"/>
    </row>
    <row r="13" spans="1:27" ht="31.5" customHeight="1">
      <c r="A13" s="433" t="s">
        <v>31</v>
      </c>
      <c r="B13" s="40" t="s">
        <v>28</v>
      </c>
      <c r="C13" s="523" t="s">
        <v>74</v>
      </c>
      <c r="D13" s="490"/>
      <c r="E13" s="491" t="s">
        <v>124</v>
      </c>
      <c r="F13" s="577"/>
      <c r="G13" s="577"/>
      <c r="H13" s="577"/>
      <c r="I13" s="577"/>
      <c r="J13" s="577"/>
      <c r="K13" s="577"/>
      <c r="L13" s="577"/>
      <c r="M13" s="578" t="s">
        <v>190</v>
      </c>
      <c r="N13" s="578"/>
      <c r="O13" s="578"/>
      <c r="P13" s="578"/>
      <c r="Q13" s="578"/>
      <c r="R13" s="578"/>
      <c r="S13" s="578"/>
      <c r="T13" s="578"/>
      <c r="U13" s="537" t="s">
        <v>74</v>
      </c>
      <c r="V13" s="525"/>
      <c r="X13" s="101" t="s">
        <v>119</v>
      </c>
      <c r="Y13" s="102">
        <v>30</v>
      </c>
      <c r="Z13" s="102" t="s">
        <v>156</v>
      </c>
      <c r="AA13" s="54"/>
    </row>
    <row r="14" spans="1:27" ht="31.5" customHeight="1">
      <c r="A14" s="434"/>
      <c r="B14" s="40" t="s">
        <v>29</v>
      </c>
      <c r="C14" s="523" t="s">
        <v>74</v>
      </c>
      <c r="D14" s="490"/>
      <c r="E14" s="490"/>
      <c r="F14" s="490"/>
      <c r="G14" s="490"/>
      <c r="H14" s="490"/>
      <c r="I14" s="490"/>
      <c r="J14" s="490"/>
      <c r="K14" s="490"/>
      <c r="L14" s="490"/>
      <c r="M14" s="578"/>
      <c r="N14" s="578"/>
      <c r="O14" s="578"/>
      <c r="P14" s="578"/>
      <c r="Q14" s="578"/>
      <c r="R14" s="578"/>
      <c r="S14" s="578"/>
      <c r="T14" s="578"/>
      <c r="U14" s="526"/>
      <c r="V14" s="527"/>
      <c r="X14" s="101" t="s">
        <v>120</v>
      </c>
      <c r="Y14" s="102">
        <v>45</v>
      </c>
      <c r="Z14" s="102" t="s">
        <v>177</v>
      </c>
      <c r="AA14" s="54"/>
    </row>
    <row r="15" spans="1:27" ht="31.5" customHeight="1">
      <c r="A15" s="433" t="s">
        <v>32</v>
      </c>
      <c r="B15" s="40" t="s">
        <v>28</v>
      </c>
      <c r="C15" s="571" t="s">
        <v>74</v>
      </c>
      <c r="D15" s="572"/>
      <c r="E15" s="570" t="s">
        <v>77</v>
      </c>
      <c r="F15" s="570"/>
      <c r="G15" s="570"/>
      <c r="H15" s="570"/>
      <c r="I15" s="570"/>
      <c r="J15" s="570"/>
      <c r="K15" s="570"/>
      <c r="L15" s="570"/>
      <c r="M15" s="570"/>
      <c r="N15" s="570"/>
      <c r="O15" s="570"/>
      <c r="P15" s="570"/>
      <c r="Q15" s="580" t="s">
        <v>209</v>
      </c>
      <c r="R15" s="477"/>
      <c r="S15" s="477"/>
      <c r="T15" s="477"/>
      <c r="U15" s="477"/>
      <c r="V15" s="581"/>
      <c r="X15" s="48" t="s">
        <v>92</v>
      </c>
      <c r="Y15" s="48">
        <v>48</v>
      </c>
      <c r="Z15" s="102" t="s">
        <v>159</v>
      </c>
      <c r="AA15" s="54"/>
    </row>
    <row r="16" spans="1:27" ht="31.5" customHeight="1">
      <c r="A16" s="434"/>
      <c r="B16" s="40" t="s">
        <v>29</v>
      </c>
      <c r="C16" s="571"/>
      <c r="D16" s="572"/>
      <c r="E16" s="548" t="s">
        <v>74</v>
      </c>
      <c r="F16" s="549"/>
      <c r="G16" s="549"/>
      <c r="H16" s="549"/>
      <c r="I16" s="549"/>
      <c r="J16" s="549"/>
      <c r="K16" s="549"/>
      <c r="L16" s="549"/>
      <c r="M16" s="549"/>
      <c r="N16" s="549"/>
      <c r="O16" s="549"/>
      <c r="P16" s="549"/>
      <c r="Q16" s="480"/>
      <c r="R16" s="480"/>
      <c r="S16" s="480"/>
      <c r="T16" s="480"/>
      <c r="U16" s="480"/>
      <c r="V16" s="582"/>
      <c r="X16" s="48" t="s">
        <v>93</v>
      </c>
      <c r="Y16" s="48">
        <v>32</v>
      </c>
      <c r="Z16" s="102" t="s">
        <v>159</v>
      </c>
      <c r="AA16" s="54"/>
    </row>
    <row r="17" spans="1:27" ht="31.5" customHeight="1">
      <c r="A17" s="433" t="s">
        <v>33</v>
      </c>
      <c r="B17" s="40" t="s">
        <v>28</v>
      </c>
      <c r="C17" s="455" t="s">
        <v>53</v>
      </c>
      <c r="D17" s="437"/>
      <c r="E17" s="437"/>
      <c r="F17" s="437"/>
      <c r="G17" s="437"/>
      <c r="H17" s="437"/>
      <c r="I17" s="437"/>
      <c r="J17" s="437"/>
      <c r="K17" s="437"/>
      <c r="L17" s="437"/>
      <c r="M17" s="437"/>
      <c r="N17" s="437"/>
      <c r="O17" s="437"/>
      <c r="P17" s="578" t="s">
        <v>126</v>
      </c>
      <c r="Q17" s="579"/>
      <c r="R17" s="579"/>
      <c r="S17" s="579"/>
      <c r="T17" s="579"/>
      <c r="U17" s="579"/>
      <c r="V17" s="499" t="s">
        <v>74</v>
      </c>
      <c r="X17" s="48" t="s">
        <v>96</v>
      </c>
      <c r="Y17" s="48">
        <v>32</v>
      </c>
      <c r="Z17" s="102" t="s">
        <v>159</v>
      </c>
      <c r="AA17" s="54"/>
    </row>
    <row r="18" spans="1:27" ht="31.5" customHeight="1">
      <c r="A18" s="434"/>
      <c r="B18" s="40" t="s">
        <v>29</v>
      </c>
      <c r="C18" s="569" t="s">
        <v>48</v>
      </c>
      <c r="D18" s="570"/>
      <c r="E18" s="570"/>
      <c r="F18" s="570"/>
      <c r="G18" s="570"/>
      <c r="H18" s="570"/>
      <c r="I18" s="570"/>
      <c r="J18" s="570"/>
      <c r="K18" s="570"/>
      <c r="L18" s="570"/>
      <c r="M18" s="570"/>
      <c r="N18" s="570"/>
      <c r="O18" s="570"/>
      <c r="P18" s="579"/>
      <c r="Q18" s="579"/>
      <c r="R18" s="579"/>
      <c r="S18" s="579"/>
      <c r="T18" s="579"/>
      <c r="U18" s="579"/>
      <c r="V18" s="499"/>
      <c r="X18" s="48" t="s">
        <v>98</v>
      </c>
      <c r="Y18" s="48">
        <v>45</v>
      </c>
      <c r="Z18" s="102" t="s">
        <v>159</v>
      </c>
      <c r="AA18" s="54"/>
    </row>
    <row r="19" spans="1:27" ht="19.5" customHeight="1">
      <c r="A19" s="433" t="s">
        <v>34</v>
      </c>
      <c r="B19" s="40" t="s">
        <v>28</v>
      </c>
      <c r="C19" s="571" t="s">
        <v>74</v>
      </c>
      <c r="D19" s="572"/>
      <c r="E19" s="572"/>
      <c r="F19" s="572"/>
      <c r="G19" s="572"/>
      <c r="H19" s="572"/>
      <c r="I19" s="572"/>
      <c r="J19" s="572"/>
      <c r="K19" s="572"/>
      <c r="L19" s="572"/>
      <c r="M19" s="572"/>
      <c r="N19" s="572"/>
      <c r="O19" s="572"/>
      <c r="P19" s="572"/>
      <c r="Q19" s="572"/>
      <c r="R19" s="572"/>
      <c r="S19" s="572"/>
      <c r="T19" s="572"/>
      <c r="U19" s="572"/>
      <c r="V19" s="573"/>
      <c r="X19" s="48" t="s">
        <v>99</v>
      </c>
      <c r="Y19" s="48"/>
      <c r="Z19" s="102" t="s">
        <v>159</v>
      </c>
      <c r="AA19" s="54"/>
    </row>
    <row r="20" spans="1:27" ht="19.5" customHeight="1" thickBot="1">
      <c r="A20" s="434"/>
      <c r="B20" s="40" t="s">
        <v>29</v>
      </c>
      <c r="C20" s="574"/>
      <c r="D20" s="575"/>
      <c r="E20" s="575"/>
      <c r="F20" s="575"/>
      <c r="G20" s="575"/>
      <c r="H20" s="575"/>
      <c r="I20" s="575"/>
      <c r="J20" s="575"/>
      <c r="K20" s="575"/>
      <c r="L20" s="575"/>
      <c r="M20" s="575"/>
      <c r="N20" s="575"/>
      <c r="O20" s="575"/>
      <c r="P20" s="575"/>
      <c r="Q20" s="575"/>
      <c r="R20" s="575"/>
      <c r="S20" s="575"/>
      <c r="T20" s="575"/>
      <c r="U20" s="575"/>
      <c r="V20" s="576"/>
      <c r="X20" s="48" t="s">
        <v>100</v>
      </c>
      <c r="Y20" s="48">
        <v>16</v>
      </c>
      <c r="Z20" s="102" t="s">
        <v>159</v>
      </c>
      <c r="AA20" s="54"/>
    </row>
    <row r="21" spans="1:27" ht="15.75" customHeight="1">
      <c r="A21" s="429" t="s">
        <v>110</v>
      </c>
      <c r="B21" s="429"/>
      <c r="C21" s="429"/>
      <c r="D21" s="429"/>
      <c r="E21" s="429"/>
      <c r="F21" s="429"/>
      <c r="G21" s="429"/>
      <c r="H21" s="429"/>
      <c r="I21" s="429"/>
      <c r="J21" s="429"/>
      <c r="K21" s="429"/>
      <c r="L21" s="429"/>
      <c r="M21" s="429"/>
      <c r="N21" s="429"/>
      <c r="O21" s="429"/>
      <c r="P21" s="429"/>
      <c r="Q21" s="429"/>
      <c r="R21" s="429"/>
      <c r="S21" s="429"/>
      <c r="T21" s="429"/>
      <c r="U21" s="429"/>
      <c r="V21" s="429"/>
      <c r="X21" s="48" t="s">
        <v>102</v>
      </c>
      <c r="Y21" s="48"/>
      <c r="Z21" s="102" t="s">
        <v>159</v>
      </c>
      <c r="AA21" s="54"/>
    </row>
    <row r="22" spans="1:27" ht="18.75">
      <c r="A22" s="4"/>
      <c r="B22" s="5"/>
      <c r="C22" s="5"/>
      <c r="D22" s="5"/>
      <c r="E22" s="5"/>
      <c r="F22" s="6"/>
      <c r="G22" s="6"/>
      <c r="H22" s="6"/>
      <c r="I22" s="6"/>
      <c r="J22" s="6"/>
      <c r="K22" s="6"/>
      <c r="L22" s="6"/>
      <c r="M22" s="6"/>
      <c r="N22" s="6"/>
      <c r="O22" s="7"/>
      <c r="P22" s="7"/>
      <c r="Q22" s="430" t="s">
        <v>112</v>
      </c>
      <c r="R22" s="430"/>
      <c r="S22" s="430"/>
      <c r="T22" s="430"/>
      <c r="U22" s="430"/>
      <c r="V22" s="430"/>
      <c r="X22" s="101" t="s">
        <v>121</v>
      </c>
      <c r="Y22" s="102">
        <v>45</v>
      </c>
      <c r="Z22" s="102" t="s">
        <v>159</v>
      </c>
      <c r="AA22" s="54"/>
    </row>
    <row r="23" spans="1:26" ht="15.75">
      <c r="A23" s="9"/>
      <c r="B23" s="6"/>
      <c r="C23" s="6"/>
      <c r="D23" s="6"/>
      <c r="E23" s="6"/>
      <c r="F23" s="9"/>
      <c r="G23" s="9"/>
      <c r="H23" s="6"/>
      <c r="I23" s="9"/>
      <c r="J23" s="6"/>
      <c r="K23" s="6"/>
      <c r="L23" s="6"/>
      <c r="M23" s="6"/>
      <c r="N23" s="6"/>
      <c r="O23" s="10"/>
      <c r="P23" s="10"/>
      <c r="Q23" s="431" t="s">
        <v>90</v>
      </c>
      <c r="R23" s="431"/>
      <c r="S23" s="431"/>
      <c r="T23" s="431"/>
      <c r="U23" s="431"/>
      <c r="V23" s="431"/>
      <c r="X23" s="101" t="s">
        <v>127</v>
      </c>
      <c r="Y23" s="102">
        <f>SUM(Y8:Y22)</f>
        <v>503</v>
      </c>
      <c r="Z23" s="102"/>
    </row>
    <row r="24" spans="24:26" ht="43.5" customHeight="1">
      <c r="X24" s="48" t="s">
        <v>128</v>
      </c>
      <c r="Y24" s="102">
        <f>(1620+1140)/5</f>
        <v>552</v>
      </c>
      <c r="Z24" s="102"/>
    </row>
    <row r="25" spans="17:22" ht="15">
      <c r="Q25" s="432" t="s">
        <v>76</v>
      </c>
      <c r="R25" s="432"/>
      <c r="S25" s="432"/>
      <c r="T25" s="432"/>
      <c r="U25" s="432"/>
      <c r="V25" s="432"/>
    </row>
    <row r="28" ht="15.75">
      <c r="S28" s="52"/>
    </row>
    <row r="31" spans="7:10" ht="18.75">
      <c r="G31" s="53"/>
      <c r="H31" s="54"/>
      <c r="I31" s="54"/>
      <c r="J31" s="54"/>
    </row>
    <row r="32" spans="7:10" ht="18.75">
      <c r="G32" s="53"/>
      <c r="H32" s="54"/>
      <c r="I32" s="54"/>
      <c r="J32" s="54"/>
    </row>
    <row r="33" spans="7:10" ht="18.75">
      <c r="G33" s="53"/>
      <c r="H33" s="54"/>
      <c r="I33" s="54"/>
      <c r="J33" s="54"/>
    </row>
    <row r="34" spans="7:10" ht="18.75">
      <c r="G34" s="53"/>
      <c r="H34" s="54"/>
      <c r="I34" s="54"/>
      <c r="J34" s="54"/>
    </row>
    <row r="35" spans="7:10" ht="18.75">
      <c r="G35" s="53"/>
      <c r="H35" s="54"/>
      <c r="I35" s="54"/>
      <c r="J35" s="54"/>
    </row>
    <row r="36" spans="7:10" ht="18.75">
      <c r="G36" s="53"/>
      <c r="H36" s="54"/>
      <c r="I36" s="54"/>
      <c r="J36" s="54"/>
    </row>
    <row r="37" spans="7:10" ht="18.75">
      <c r="G37" s="53"/>
      <c r="H37" s="54"/>
      <c r="I37" s="54"/>
      <c r="J37" s="54"/>
    </row>
    <row r="38" spans="7:10" ht="18.75">
      <c r="G38" s="48"/>
      <c r="H38" s="48"/>
      <c r="I38" s="54"/>
      <c r="J38" s="54"/>
    </row>
    <row r="39" spans="7:10" ht="18.75">
      <c r="G39" s="48"/>
      <c r="H39" s="48"/>
      <c r="I39" s="54"/>
      <c r="J39" s="54"/>
    </row>
    <row r="40" spans="7:10" ht="18.75">
      <c r="G40" s="48"/>
      <c r="H40" s="48"/>
      <c r="I40" s="54"/>
      <c r="J40" s="54"/>
    </row>
    <row r="41" spans="7:10" ht="18.75">
      <c r="G41" s="48"/>
      <c r="H41" s="48"/>
      <c r="I41" s="54"/>
      <c r="J41" s="54"/>
    </row>
    <row r="42" spans="7:10" ht="18.75">
      <c r="G42" s="48"/>
      <c r="H42" s="48"/>
      <c r="I42" s="54"/>
      <c r="J42" s="54"/>
    </row>
    <row r="43" spans="7:10" ht="18.75">
      <c r="G43" s="48"/>
      <c r="H43" s="48"/>
      <c r="I43" s="54"/>
      <c r="J43" s="54"/>
    </row>
    <row r="44" spans="7:10" ht="18.75">
      <c r="G44" s="48"/>
      <c r="H44" s="48"/>
      <c r="I44" s="54"/>
      <c r="J44" s="54"/>
    </row>
    <row r="45" spans="7:10" ht="18.75">
      <c r="G45" s="53"/>
      <c r="H45" s="54"/>
      <c r="I45" s="54"/>
      <c r="J45" s="54"/>
    </row>
    <row r="46" spans="7:10" ht="18.75">
      <c r="G46" s="53"/>
      <c r="H46" s="54"/>
      <c r="I46" s="54"/>
      <c r="J46" s="54"/>
    </row>
  </sheetData>
  <sheetProtection/>
  <mergeCells count="47">
    <mergeCell ref="X7:Y7"/>
    <mergeCell ref="U13:V14"/>
    <mergeCell ref="M13:T14"/>
    <mergeCell ref="M10:T10"/>
    <mergeCell ref="U10:V10"/>
    <mergeCell ref="H9:V9"/>
    <mergeCell ref="L11:V12"/>
    <mergeCell ref="Q23:V23"/>
    <mergeCell ref="E10:L10"/>
    <mergeCell ref="E13:L13"/>
    <mergeCell ref="E15:P15"/>
    <mergeCell ref="P17:U18"/>
    <mergeCell ref="C14:L14"/>
    <mergeCell ref="Q15:V16"/>
    <mergeCell ref="E16:P16"/>
    <mergeCell ref="A17:A18"/>
    <mergeCell ref="C17:O17"/>
    <mergeCell ref="C18:O18"/>
    <mergeCell ref="A19:A20"/>
    <mergeCell ref="C13:D13"/>
    <mergeCell ref="C15:D16"/>
    <mergeCell ref="C19:V20"/>
    <mergeCell ref="V17:V18"/>
    <mergeCell ref="A13:A14"/>
    <mergeCell ref="A15:A16"/>
    <mergeCell ref="C9:G9"/>
    <mergeCell ref="A11:A12"/>
    <mergeCell ref="C11:K11"/>
    <mergeCell ref="C12:K12"/>
    <mergeCell ref="C10:D10"/>
    <mergeCell ref="A21:V21"/>
    <mergeCell ref="Q22:V22"/>
    <mergeCell ref="Q25:V25"/>
    <mergeCell ref="A6:B6"/>
    <mergeCell ref="C6:E6"/>
    <mergeCell ref="F6:I6"/>
    <mergeCell ref="J6:M6"/>
    <mergeCell ref="A7:B7"/>
    <mergeCell ref="A8:B8"/>
    <mergeCell ref="A9:A10"/>
    <mergeCell ref="A1:K1"/>
    <mergeCell ref="N1:V1"/>
    <mergeCell ref="A2:K2"/>
    <mergeCell ref="N2:V2"/>
    <mergeCell ref="A3:V3"/>
    <mergeCell ref="B5:W5"/>
    <mergeCell ref="B4:W4"/>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Z28"/>
  <sheetViews>
    <sheetView zoomScale="70" zoomScaleNormal="70" zoomScalePageLayoutView="0" workbookViewId="0" topLeftCell="A4">
      <selection activeCell="AC11" sqref="AC11"/>
    </sheetView>
  </sheetViews>
  <sheetFormatPr defaultColWidth="9.140625" defaultRowHeight="12.75"/>
  <cols>
    <col min="1" max="4" width="6.28125" style="0" customWidth="1"/>
    <col min="5" max="12" width="5.8515625" style="0" customWidth="1"/>
    <col min="13" max="15" width="8.00390625" style="0" customWidth="1"/>
    <col min="16" max="16" width="6.7109375" style="0" customWidth="1"/>
    <col min="17" max="20" width="9.00390625" style="0" customWidth="1"/>
    <col min="21" max="22" width="6.7109375" style="0" customWidth="1"/>
    <col min="24" max="24" width="23.8515625" style="0" bestFit="1" customWidth="1"/>
    <col min="25" max="25" width="10.00390625" style="0" customWidth="1"/>
  </cols>
  <sheetData>
    <row r="1" spans="1:26" ht="15.75">
      <c r="A1" s="559" t="s">
        <v>37</v>
      </c>
      <c r="B1" s="559"/>
      <c r="C1" s="559"/>
      <c r="D1" s="559"/>
      <c r="E1" s="559"/>
      <c r="F1" s="559"/>
      <c r="G1" s="559"/>
      <c r="H1" s="559"/>
      <c r="I1" s="559"/>
      <c r="J1" s="559"/>
      <c r="K1" s="559"/>
      <c r="L1" s="41"/>
      <c r="M1" s="41"/>
      <c r="N1" s="560" t="s">
        <v>38</v>
      </c>
      <c r="O1" s="560"/>
      <c r="P1" s="560"/>
      <c r="Q1" s="560"/>
      <c r="R1" s="560"/>
      <c r="S1" s="560"/>
      <c r="T1" s="560"/>
      <c r="U1" s="560"/>
      <c r="V1" s="560"/>
      <c r="X1" s="21"/>
      <c r="Y1" s="21"/>
      <c r="Z1" s="21"/>
    </row>
    <row r="2" spans="1:26" ht="15.75">
      <c r="A2" s="561" t="s">
        <v>90</v>
      </c>
      <c r="B2" s="561"/>
      <c r="C2" s="561"/>
      <c r="D2" s="561"/>
      <c r="E2" s="561"/>
      <c r="F2" s="561"/>
      <c r="G2" s="561"/>
      <c r="H2" s="561"/>
      <c r="I2" s="561"/>
      <c r="J2" s="561"/>
      <c r="K2" s="561"/>
      <c r="L2" s="41"/>
      <c r="M2" s="41"/>
      <c r="N2" s="562" t="s">
        <v>39</v>
      </c>
      <c r="O2" s="562"/>
      <c r="P2" s="562"/>
      <c r="Q2" s="562"/>
      <c r="R2" s="562"/>
      <c r="S2" s="562"/>
      <c r="T2" s="562"/>
      <c r="U2" s="562"/>
      <c r="V2" s="562"/>
      <c r="X2" s="21"/>
      <c r="Y2" s="21"/>
      <c r="Z2" s="21"/>
    </row>
    <row r="3" spans="1:26" ht="15">
      <c r="A3" s="42"/>
      <c r="B3" s="43"/>
      <c r="C3" s="43"/>
      <c r="D3" s="43"/>
      <c r="E3" s="43"/>
      <c r="F3" s="42"/>
      <c r="G3" s="42"/>
      <c r="H3" s="42"/>
      <c r="I3" s="42"/>
      <c r="J3" s="42"/>
      <c r="K3" s="42"/>
      <c r="L3" s="42"/>
      <c r="M3" s="42"/>
      <c r="N3" s="42"/>
      <c r="O3" s="42"/>
      <c r="P3" s="44"/>
      <c r="Q3" s="42"/>
      <c r="R3" s="42"/>
      <c r="S3" s="42"/>
      <c r="T3" s="42"/>
      <c r="U3" s="42"/>
      <c r="V3" s="42"/>
      <c r="X3" s="21"/>
      <c r="Y3" s="21"/>
      <c r="Z3" s="21"/>
    </row>
    <row r="4" spans="1:26" ht="18.75">
      <c r="A4" s="563" t="s">
        <v>91</v>
      </c>
      <c r="B4" s="563"/>
      <c r="C4" s="563"/>
      <c r="D4" s="563"/>
      <c r="E4" s="563"/>
      <c r="F4" s="563"/>
      <c r="G4" s="563"/>
      <c r="H4" s="563"/>
      <c r="I4" s="563"/>
      <c r="J4" s="563"/>
      <c r="K4" s="563"/>
      <c r="L4" s="563"/>
      <c r="M4" s="563"/>
      <c r="N4" s="563"/>
      <c r="O4" s="563"/>
      <c r="P4" s="563"/>
      <c r="Q4" s="563"/>
      <c r="R4" s="563"/>
      <c r="S4" s="563"/>
      <c r="T4" s="563"/>
      <c r="U4" s="563"/>
      <c r="V4" s="563"/>
      <c r="X4" s="21"/>
      <c r="Y4" s="21"/>
      <c r="Z4" s="21"/>
    </row>
    <row r="5" spans="1:26" ht="18.75">
      <c r="A5" s="563" t="s">
        <v>72</v>
      </c>
      <c r="B5" s="563"/>
      <c r="C5" s="563"/>
      <c r="D5" s="563"/>
      <c r="E5" s="563"/>
      <c r="F5" s="563"/>
      <c r="G5" s="563"/>
      <c r="H5" s="563"/>
      <c r="I5" s="563"/>
      <c r="J5" s="563"/>
      <c r="K5" s="563"/>
      <c r="L5" s="563"/>
      <c r="M5" s="563"/>
      <c r="N5" s="563"/>
      <c r="O5" s="563"/>
      <c r="P5" s="563"/>
      <c r="Q5" s="563"/>
      <c r="R5" s="563"/>
      <c r="S5" s="563"/>
      <c r="T5" s="563"/>
      <c r="U5" s="563"/>
      <c r="V5" s="563"/>
      <c r="X5" s="21"/>
      <c r="Y5" s="21"/>
      <c r="Z5" s="21"/>
    </row>
    <row r="6" spans="1:26" ht="14.25">
      <c r="A6" s="441" t="s">
        <v>40</v>
      </c>
      <c r="B6" s="441"/>
      <c r="C6" s="441"/>
      <c r="D6" s="441"/>
      <c r="E6" s="441"/>
      <c r="F6" s="441"/>
      <c r="G6" s="441"/>
      <c r="H6" s="441"/>
      <c r="I6" s="441"/>
      <c r="J6" s="441"/>
      <c r="K6" s="441"/>
      <c r="L6" s="441"/>
      <c r="M6" s="441"/>
      <c r="N6" s="441"/>
      <c r="O6" s="441"/>
      <c r="P6" s="441"/>
      <c r="Q6" s="441"/>
      <c r="R6" s="441"/>
      <c r="S6" s="441"/>
      <c r="T6" s="441"/>
      <c r="U6" s="441"/>
      <c r="V6" s="441"/>
      <c r="X6" s="606" t="s">
        <v>312</v>
      </c>
      <c r="Y6" s="564"/>
      <c r="Z6" s="564"/>
    </row>
    <row r="7" spans="1:26" ht="16.5" customHeight="1">
      <c r="A7" s="482" t="s">
        <v>2</v>
      </c>
      <c r="B7" s="483"/>
      <c r="C7" s="482" t="s">
        <v>42</v>
      </c>
      <c r="D7" s="566"/>
      <c r="E7" s="483"/>
      <c r="F7" s="484" t="s">
        <v>41</v>
      </c>
      <c r="G7" s="485"/>
      <c r="H7" s="485"/>
      <c r="I7" s="486"/>
      <c r="J7" s="484" t="s">
        <v>3</v>
      </c>
      <c r="K7" s="485"/>
      <c r="L7" s="485"/>
      <c r="M7" s="486"/>
      <c r="N7" s="484" t="s">
        <v>4</v>
      </c>
      <c r="O7" s="485"/>
      <c r="P7" s="485"/>
      <c r="Q7" s="486"/>
      <c r="R7" s="484" t="s">
        <v>5</v>
      </c>
      <c r="S7" s="485"/>
      <c r="T7" s="485"/>
      <c r="U7" s="485"/>
      <c r="V7" s="486"/>
      <c r="X7" s="48" t="s">
        <v>106</v>
      </c>
      <c r="Y7" s="48">
        <v>45</v>
      </c>
      <c r="Z7" s="60" t="s">
        <v>159</v>
      </c>
    </row>
    <row r="8" spans="1:26" ht="30" customHeight="1" thickBot="1">
      <c r="A8" s="519" t="s">
        <v>35</v>
      </c>
      <c r="B8" s="519"/>
      <c r="C8" s="45" t="s">
        <v>43</v>
      </c>
      <c r="D8" s="45" t="s">
        <v>44</v>
      </c>
      <c r="E8" s="45" t="s">
        <v>45</v>
      </c>
      <c r="F8" s="45" t="s">
        <v>7</v>
      </c>
      <c r="G8" s="46" t="s">
        <v>8</v>
      </c>
      <c r="H8" s="46" t="s">
        <v>9</v>
      </c>
      <c r="I8" s="47" t="s">
        <v>10</v>
      </c>
      <c r="J8" s="47" t="s">
        <v>11</v>
      </c>
      <c r="K8" s="47" t="s">
        <v>12</v>
      </c>
      <c r="L8" s="47" t="s">
        <v>13</v>
      </c>
      <c r="M8" s="47" t="s">
        <v>14</v>
      </c>
      <c r="N8" s="47" t="s">
        <v>15</v>
      </c>
      <c r="O8" s="47" t="s">
        <v>16</v>
      </c>
      <c r="P8" s="47" t="s">
        <v>17</v>
      </c>
      <c r="Q8" s="47" t="s">
        <v>18</v>
      </c>
      <c r="R8" s="47" t="s">
        <v>19</v>
      </c>
      <c r="S8" s="47" t="s">
        <v>20</v>
      </c>
      <c r="T8" s="47" t="s">
        <v>21</v>
      </c>
      <c r="U8" s="47" t="s">
        <v>22</v>
      </c>
      <c r="V8" s="47" t="s">
        <v>23</v>
      </c>
      <c r="X8" s="48" t="s">
        <v>92</v>
      </c>
      <c r="Y8" s="48">
        <v>48</v>
      </c>
      <c r="Z8" s="60" t="s">
        <v>159</v>
      </c>
    </row>
    <row r="9" spans="1:26" ht="30" customHeight="1">
      <c r="A9" s="589" t="s">
        <v>36</v>
      </c>
      <c r="B9" s="590"/>
      <c r="C9" s="49">
        <v>1</v>
      </c>
      <c r="D9" s="49">
        <v>2</v>
      </c>
      <c r="E9" s="49">
        <v>3</v>
      </c>
      <c r="F9" s="49">
        <v>4</v>
      </c>
      <c r="G9" s="49">
        <v>5</v>
      </c>
      <c r="H9" s="49">
        <v>6</v>
      </c>
      <c r="I9" s="49">
        <v>7</v>
      </c>
      <c r="J9" s="49">
        <v>8</v>
      </c>
      <c r="K9" s="49">
        <v>9</v>
      </c>
      <c r="L9" s="49">
        <v>10</v>
      </c>
      <c r="M9" s="49">
        <v>11</v>
      </c>
      <c r="N9" s="49">
        <v>12</v>
      </c>
      <c r="O9" s="49">
        <v>13</v>
      </c>
      <c r="P9" s="49">
        <v>14</v>
      </c>
      <c r="Q9" s="49">
        <v>15</v>
      </c>
      <c r="R9" s="49">
        <v>16</v>
      </c>
      <c r="S9" s="49">
        <v>17</v>
      </c>
      <c r="T9" s="49">
        <v>18</v>
      </c>
      <c r="U9" s="49">
        <v>19</v>
      </c>
      <c r="V9" s="50">
        <v>20</v>
      </c>
      <c r="X9" s="48" t="s">
        <v>93</v>
      </c>
      <c r="Y9" s="48">
        <v>32</v>
      </c>
      <c r="Z9" s="60" t="s">
        <v>159</v>
      </c>
    </row>
    <row r="10" spans="1:26" ht="24" customHeight="1">
      <c r="A10" s="569" t="s">
        <v>27</v>
      </c>
      <c r="B10" s="3" t="s">
        <v>28</v>
      </c>
      <c r="C10" s="591" t="s">
        <v>94</v>
      </c>
      <c r="D10" s="591"/>
      <c r="E10" s="592" t="s">
        <v>95</v>
      </c>
      <c r="F10" s="592"/>
      <c r="G10" s="592"/>
      <c r="H10" s="592"/>
      <c r="I10" s="592"/>
      <c r="J10" s="592"/>
      <c r="K10" s="592"/>
      <c r="L10" s="592"/>
      <c r="M10" s="593" t="s">
        <v>97</v>
      </c>
      <c r="N10" s="593"/>
      <c r="O10" s="593"/>
      <c r="P10" s="593"/>
      <c r="Q10" s="593"/>
      <c r="R10" s="593"/>
      <c r="S10" s="593"/>
      <c r="T10" s="593"/>
      <c r="U10" s="593"/>
      <c r="V10" s="594"/>
      <c r="X10" s="48" t="s">
        <v>96</v>
      </c>
      <c r="Y10" s="48">
        <v>32</v>
      </c>
      <c r="Z10" s="60" t="s">
        <v>159</v>
      </c>
    </row>
    <row r="11" spans="1:26" ht="24" customHeight="1">
      <c r="A11" s="569"/>
      <c r="B11" s="3" t="s">
        <v>29</v>
      </c>
      <c r="C11" s="604" t="s">
        <v>94</v>
      </c>
      <c r="D11" s="605"/>
      <c r="E11" s="605"/>
      <c r="F11" s="605"/>
      <c r="G11" s="605"/>
      <c r="H11" s="605"/>
      <c r="I11" s="605"/>
      <c r="J11" s="605"/>
      <c r="K11" s="605"/>
      <c r="L11" s="605"/>
      <c r="M11" s="605"/>
      <c r="N11" s="605"/>
      <c r="O11" s="605"/>
      <c r="P11" s="605"/>
      <c r="Q11" s="71"/>
      <c r="R11" s="71"/>
      <c r="S11" s="71"/>
      <c r="T11" s="71"/>
      <c r="U11" s="71"/>
      <c r="V11" s="72"/>
      <c r="X11" s="48" t="s">
        <v>98</v>
      </c>
      <c r="Y11" s="48">
        <v>45</v>
      </c>
      <c r="Z11" s="60" t="s">
        <v>159</v>
      </c>
    </row>
    <row r="12" spans="1:26" ht="41.25" customHeight="1">
      <c r="A12" s="569" t="s">
        <v>30</v>
      </c>
      <c r="B12" s="3" t="s">
        <v>28</v>
      </c>
      <c r="C12" s="596" t="s">
        <v>50</v>
      </c>
      <c r="D12" s="596"/>
      <c r="E12" s="596"/>
      <c r="F12" s="596"/>
      <c r="G12" s="596"/>
      <c r="H12" s="596"/>
      <c r="I12" s="596"/>
      <c r="J12" s="596"/>
      <c r="K12" s="596"/>
      <c r="L12" s="747" t="s">
        <v>94</v>
      </c>
      <c r="M12" s="71"/>
      <c r="N12" s="71"/>
      <c r="O12" s="71"/>
      <c r="P12" s="71"/>
      <c r="Q12" s="748" t="s">
        <v>367</v>
      </c>
      <c r="R12" s="748"/>
      <c r="S12" s="748"/>
      <c r="T12" s="748"/>
      <c r="U12" s="749" t="s">
        <v>367</v>
      </c>
      <c r="V12" s="750"/>
      <c r="X12" s="48" t="s">
        <v>368</v>
      </c>
      <c r="Y12" s="48">
        <v>30</v>
      </c>
      <c r="Z12" s="60" t="s">
        <v>156</v>
      </c>
    </row>
    <row r="13" spans="1:26" ht="24" customHeight="1">
      <c r="A13" s="569"/>
      <c r="B13" s="3" t="s">
        <v>29</v>
      </c>
      <c r="C13" s="604" t="s">
        <v>74</v>
      </c>
      <c r="D13" s="605"/>
      <c r="E13" s="607" t="s">
        <v>191</v>
      </c>
      <c r="F13" s="607"/>
      <c r="G13" s="607"/>
      <c r="H13" s="607"/>
      <c r="I13" s="607"/>
      <c r="J13" s="607"/>
      <c r="K13" s="607"/>
      <c r="L13" s="607"/>
      <c r="M13" s="607"/>
      <c r="N13" s="607"/>
      <c r="O13" s="607"/>
      <c r="P13" s="607"/>
      <c r="Q13" s="71"/>
      <c r="R13" s="71"/>
      <c r="S13" s="71"/>
      <c r="T13" s="71"/>
      <c r="U13" s="751"/>
      <c r="V13" s="752"/>
      <c r="X13" s="48" t="s">
        <v>100</v>
      </c>
      <c r="Y13" s="48">
        <v>16</v>
      </c>
      <c r="Z13" s="60" t="s">
        <v>159</v>
      </c>
    </row>
    <row r="14" spans="1:26" ht="28.5" customHeight="1">
      <c r="A14" s="569" t="s">
        <v>31</v>
      </c>
      <c r="B14" s="3" t="s">
        <v>28</v>
      </c>
      <c r="C14" s="596" t="s">
        <v>64</v>
      </c>
      <c r="D14" s="596"/>
      <c r="E14" s="596"/>
      <c r="F14" s="596"/>
      <c r="G14" s="596"/>
      <c r="H14" s="596"/>
      <c r="I14" s="596"/>
      <c r="J14" s="596"/>
      <c r="K14" s="596"/>
      <c r="L14" s="585" t="s">
        <v>51</v>
      </c>
      <c r="M14" s="585"/>
      <c r="N14" s="585"/>
      <c r="O14" s="585"/>
      <c r="P14" s="586" t="s">
        <v>101</v>
      </c>
      <c r="Q14" s="586"/>
      <c r="R14" s="586"/>
      <c r="S14" s="586"/>
      <c r="T14" s="586"/>
      <c r="U14" s="586"/>
      <c r="V14" s="587"/>
      <c r="X14" s="48" t="s">
        <v>102</v>
      </c>
      <c r="Y14" s="48"/>
      <c r="Z14" s="60" t="s">
        <v>159</v>
      </c>
    </row>
    <row r="15" spans="1:26" ht="28.5" customHeight="1">
      <c r="A15" s="569"/>
      <c r="B15" s="3" t="s">
        <v>29</v>
      </c>
      <c r="C15" s="588" t="s">
        <v>61</v>
      </c>
      <c r="D15" s="588"/>
      <c r="E15" s="588"/>
      <c r="F15" s="588"/>
      <c r="G15" s="588"/>
      <c r="H15" s="604" t="s">
        <v>74</v>
      </c>
      <c r="I15" s="605"/>
      <c r="J15" s="605"/>
      <c r="K15" s="605"/>
      <c r="L15" s="605"/>
      <c r="M15" s="605"/>
      <c r="N15" s="743"/>
      <c r="O15" s="588" t="s">
        <v>101</v>
      </c>
      <c r="P15" s="588"/>
      <c r="Q15" s="588"/>
      <c r="R15" s="588"/>
      <c r="S15" s="588"/>
      <c r="T15" s="588"/>
      <c r="U15" s="588"/>
      <c r="V15" s="595"/>
      <c r="X15" s="48" t="s">
        <v>103</v>
      </c>
      <c r="Y15" s="48">
        <v>30</v>
      </c>
      <c r="Z15" s="60" t="s">
        <v>160</v>
      </c>
    </row>
    <row r="16" spans="1:26" ht="17.25" customHeight="1">
      <c r="A16" s="569" t="s">
        <v>32</v>
      </c>
      <c r="B16" s="3" t="s">
        <v>28</v>
      </c>
      <c r="C16" s="593" t="s">
        <v>94</v>
      </c>
      <c r="D16" s="593"/>
      <c r="E16" s="598" t="s">
        <v>104</v>
      </c>
      <c r="F16" s="599"/>
      <c r="G16" s="599"/>
      <c r="H16" s="599"/>
      <c r="I16" s="599"/>
      <c r="J16" s="599"/>
      <c r="K16" s="599"/>
      <c r="L16" s="599"/>
      <c r="M16" s="599"/>
      <c r="N16" s="599"/>
      <c r="O16" s="599"/>
      <c r="P16" s="599"/>
      <c r="Q16" s="599"/>
      <c r="R16" s="599"/>
      <c r="S16" s="600"/>
      <c r="T16" s="591" t="s">
        <v>94</v>
      </c>
      <c r="U16" s="591"/>
      <c r="V16" s="597"/>
      <c r="X16" s="48" t="s">
        <v>105</v>
      </c>
      <c r="Y16" s="48">
        <v>120</v>
      </c>
      <c r="Z16" s="60" t="s">
        <v>161</v>
      </c>
    </row>
    <row r="17" spans="1:26" ht="17.25" customHeight="1">
      <c r="A17" s="569"/>
      <c r="B17" s="3" t="s">
        <v>29</v>
      </c>
      <c r="C17" s="593"/>
      <c r="D17" s="593"/>
      <c r="E17" s="601"/>
      <c r="F17" s="602"/>
      <c r="G17" s="602"/>
      <c r="H17" s="602"/>
      <c r="I17" s="602"/>
      <c r="J17" s="602"/>
      <c r="K17" s="602"/>
      <c r="L17" s="602"/>
      <c r="M17" s="602"/>
      <c r="N17" s="602"/>
      <c r="O17" s="602"/>
      <c r="P17" s="602"/>
      <c r="Q17" s="602"/>
      <c r="R17" s="602"/>
      <c r="S17" s="603"/>
      <c r="T17" s="591"/>
      <c r="U17" s="591"/>
      <c r="V17" s="597"/>
      <c r="X17" s="48" t="s">
        <v>107</v>
      </c>
      <c r="Y17" s="48">
        <v>45</v>
      </c>
      <c r="Z17" s="60" t="s">
        <v>160</v>
      </c>
    </row>
    <row r="18" spans="1:26" ht="24" customHeight="1">
      <c r="A18" s="569" t="s">
        <v>33</v>
      </c>
      <c r="B18" s="3" t="s">
        <v>28</v>
      </c>
      <c r="C18" s="744" t="s">
        <v>51</v>
      </c>
      <c r="D18" s="745"/>
      <c r="E18" s="745"/>
      <c r="F18" s="745"/>
      <c r="G18" s="745"/>
      <c r="H18" s="745"/>
      <c r="I18" s="745"/>
      <c r="J18" s="745"/>
      <c r="K18" s="745"/>
      <c r="L18" s="745"/>
      <c r="M18" s="745"/>
      <c r="N18" s="745"/>
      <c r="O18" s="745"/>
      <c r="P18" s="745"/>
      <c r="Q18" s="745"/>
      <c r="R18" s="745"/>
      <c r="S18" s="745"/>
      <c r="T18" s="746"/>
      <c r="U18" s="588"/>
      <c r="V18" s="595"/>
      <c r="X18" s="48" t="s">
        <v>108</v>
      </c>
      <c r="Y18" s="48">
        <v>60</v>
      </c>
      <c r="Z18" s="60" t="s">
        <v>163</v>
      </c>
    </row>
    <row r="19" spans="1:26" ht="25.5" customHeight="1">
      <c r="A19" s="569"/>
      <c r="B19" s="3" t="s">
        <v>29</v>
      </c>
      <c r="C19" s="596" t="s">
        <v>52</v>
      </c>
      <c r="D19" s="596"/>
      <c r="E19" s="596"/>
      <c r="F19" s="596"/>
      <c r="G19" s="596"/>
      <c r="H19" s="596"/>
      <c r="I19" s="596"/>
      <c r="J19" s="596"/>
      <c r="K19" s="596"/>
      <c r="L19" s="596"/>
      <c r="M19" s="596"/>
      <c r="N19" s="596"/>
      <c r="O19" s="596"/>
      <c r="P19" s="591" t="s">
        <v>94</v>
      </c>
      <c r="Q19" s="591"/>
      <c r="R19" s="591"/>
      <c r="S19" s="591"/>
      <c r="T19" s="591"/>
      <c r="U19" s="591"/>
      <c r="V19" s="597"/>
      <c r="X19" s="48" t="s">
        <v>109</v>
      </c>
      <c r="Y19" s="48">
        <v>45</v>
      </c>
      <c r="Z19" s="60" t="s">
        <v>164</v>
      </c>
    </row>
    <row r="20" spans="1:26" ht="15" customHeight="1">
      <c r="A20" s="569"/>
      <c r="B20" s="3" t="s">
        <v>28</v>
      </c>
      <c r="C20" s="609" t="s">
        <v>94</v>
      </c>
      <c r="D20" s="609"/>
      <c r="E20" s="609"/>
      <c r="F20" s="609"/>
      <c r="G20" s="609"/>
      <c r="H20" s="609"/>
      <c r="I20" s="609"/>
      <c r="J20" s="609"/>
      <c r="K20" s="609"/>
      <c r="L20" s="609"/>
      <c r="M20" s="609"/>
      <c r="N20" s="609"/>
      <c r="O20" s="609"/>
      <c r="P20" s="609"/>
      <c r="Q20" s="609"/>
      <c r="R20" s="609"/>
      <c r="S20" s="609"/>
      <c r="T20" s="609"/>
      <c r="U20" s="609"/>
      <c r="V20" s="610"/>
      <c r="X20" s="48"/>
      <c r="Y20" s="48"/>
      <c r="Z20" s="21"/>
    </row>
    <row r="21" spans="1:26" ht="15" customHeight="1" thickBot="1">
      <c r="A21" s="608"/>
      <c r="B21" s="51" t="s">
        <v>29</v>
      </c>
      <c r="C21" s="611"/>
      <c r="D21" s="611"/>
      <c r="E21" s="611"/>
      <c r="F21" s="611"/>
      <c r="G21" s="611"/>
      <c r="H21" s="611"/>
      <c r="I21" s="611"/>
      <c r="J21" s="611"/>
      <c r="K21" s="611"/>
      <c r="L21" s="611"/>
      <c r="M21" s="611"/>
      <c r="N21" s="611"/>
      <c r="O21" s="611"/>
      <c r="P21" s="611"/>
      <c r="Q21" s="611"/>
      <c r="R21" s="611"/>
      <c r="S21" s="611"/>
      <c r="T21" s="611"/>
      <c r="U21" s="611"/>
      <c r="V21" s="612"/>
      <c r="X21" s="48" t="s">
        <v>111</v>
      </c>
      <c r="Y21" s="48">
        <f>SUM(Y7:Y19)</f>
        <v>548</v>
      </c>
      <c r="Z21" s="21"/>
    </row>
    <row r="22" spans="1:26" ht="30" customHeight="1">
      <c r="A22" s="429" t="s">
        <v>110</v>
      </c>
      <c r="B22" s="429"/>
      <c r="C22" s="429"/>
      <c r="D22" s="429"/>
      <c r="E22" s="429"/>
      <c r="F22" s="429"/>
      <c r="G22" s="429"/>
      <c r="H22" s="429"/>
      <c r="I22" s="429"/>
      <c r="J22" s="429"/>
      <c r="K22" s="429"/>
      <c r="L22" s="429"/>
      <c r="M22" s="429"/>
      <c r="N22" s="429"/>
      <c r="O22" s="429"/>
      <c r="P22" s="429"/>
      <c r="Q22" s="429"/>
      <c r="R22" s="429"/>
      <c r="S22" s="429"/>
      <c r="T22" s="429"/>
      <c r="U22" s="429"/>
      <c r="V22" s="429"/>
      <c r="X22" s="48" t="s">
        <v>113</v>
      </c>
      <c r="Y22" s="21">
        <f>(1605+1140)/5</f>
        <v>549</v>
      </c>
      <c r="Z22" s="21"/>
    </row>
    <row r="23" spans="1:26" ht="15.75" customHeight="1">
      <c r="A23" s="4"/>
      <c r="B23" s="5"/>
      <c r="C23" s="5"/>
      <c r="D23" s="5"/>
      <c r="E23" s="5"/>
      <c r="F23" s="6"/>
      <c r="G23" s="6"/>
      <c r="H23" s="6"/>
      <c r="I23" s="6"/>
      <c r="J23" s="6"/>
      <c r="K23" s="6"/>
      <c r="L23" s="6"/>
      <c r="M23" s="6"/>
      <c r="N23" s="6"/>
      <c r="O23" s="7"/>
      <c r="P23" s="7"/>
      <c r="Q23" s="430" t="s">
        <v>112</v>
      </c>
      <c r="R23" s="430"/>
      <c r="S23" s="430"/>
      <c r="T23" s="430"/>
      <c r="U23" s="430"/>
      <c r="V23" s="430"/>
      <c r="Z23" s="21"/>
    </row>
    <row r="24" spans="1:26" ht="15.75">
      <c r="A24" s="9"/>
      <c r="B24" s="6"/>
      <c r="C24" s="6"/>
      <c r="D24" s="6"/>
      <c r="E24" s="6"/>
      <c r="F24" s="9"/>
      <c r="G24" s="9"/>
      <c r="H24" s="6"/>
      <c r="I24" s="9"/>
      <c r="J24" s="6"/>
      <c r="K24" s="6"/>
      <c r="L24" s="6"/>
      <c r="M24" s="6"/>
      <c r="N24" s="6"/>
      <c r="O24" s="10"/>
      <c r="P24" s="10"/>
      <c r="Q24" s="431" t="s">
        <v>90</v>
      </c>
      <c r="R24" s="431"/>
      <c r="S24" s="431"/>
      <c r="T24" s="431"/>
      <c r="U24" s="431"/>
      <c r="V24" s="431"/>
      <c r="X24" s="21"/>
      <c r="Y24" s="21"/>
      <c r="Z24" s="21"/>
    </row>
    <row r="25" spans="24:26" ht="12.75">
      <c r="X25" s="21"/>
      <c r="Y25" s="21"/>
      <c r="Z25" s="21"/>
    </row>
    <row r="26" spans="17:26" ht="15">
      <c r="Q26" s="432" t="s">
        <v>76</v>
      </c>
      <c r="R26" s="432"/>
      <c r="S26" s="432"/>
      <c r="T26" s="432"/>
      <c r="U26" s="432"/>
      <c r="V26" s="432"/>
      <c r="X26" s="21"/>
      <c r="Y26" s="21"/>
      <c r="Z26" s="21"/>
    </row>
    <row r="27" spans="24:26" ht="12.75" customHeight="1">
      <c r="X27" s="21"/>
      <c r="Y27" s="21"/>
      <c r="Z27" s="21"/>
    </row>
    <row r="28" spans="24:26" ht="12.75">
      <c r="X28" s="21"/>
      <c r="Y28" s="21"/>
      <c r="Z28" s="21"/>
    </row>
  </sheetData>
  <sheetProtection/>
  <mergeCells count="49">
    <mergeCell ref="U12:V13"/>
    <mergeCell ref="C11:P11"/>
    <mergeCell ref="X6:Z6"/>
    <mergeCell ref="E13:P13"/>
    <mergeCell ref="C13:D13"/>
    <mergeCell ref="A20:A21"/>
    <mergeCell ref="C20:V21"/>
    <mergeCell ref="A12:A13"/>
    <mergeCell ref="C12:K12"/>
    <mergeCell ref="O15:V15"/>
    <mergeCell ref="A16:A17"/>
    <mergeCell ref="C16:D17"/>
    <mergeCell ref="Q23:V23"/>
    <mergeCell ref="E16:S17"/>
    <mergeCell ref="T16:V17"/>
    <mergeCell ref="A14:A15"/>
    <mergeCell ref="C14:K14"/>
    <mergeCell ref="H15:N15"/>
    <mergeCell ref="C18:T18"/>
    <mergeCell ref="Q24:V24"/>
    <mergeCell ref="Q26:V26"/>
    <mergeCell ref="A18:A19"/>
    <mergeCell ref="U18:V18"/>
    <mergeCell ref="C19:O19"/>
    <mergeCell ref="P19:V19"/>
    <mergeCell ref="A22:V22"/>
    <mergeCell ref="L14:O14"/>
    <mergeCell ref="P14:V14"/>
    <mergeCell ref="C15:G15"/>
    <mergeCell ref="A8:B8"/>
    <mergeCell ref="A9:B9"/>
    <mergeCell ref="A10:A11"/>
    <mergeCell ref="C10:D10"/>
    <mergeCell ref="E10:L10"/>
    <mergeCell ref="M10:V10"/>
    <mergeCell ref="Q12:T12"/>
    <mergeCell ref="A6:V6"/>
    <mergeCell ref="A7:B7"/>
    <mergeCell ref="C7:E7"/>
    <mergeCell ref="F7:I7"/>
    <mergeCell ref="J7:M7"/>
    <mergeCell ref="N7:Q7"/>
    <mergeCell ref="R7:V7"/>
    <mergeCell ref="A1:K1"/>
    <mergeCell ref="N1:V1"/>
    <mergeCell ref="A2:K2"/>
    <mergeCell ref="N2:V2"/>
    <mergeCell ref="A4:V4"/>
    <mergeCell ref="A5:V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C38"/>
  <sheetViews>
    <sheetView zoomScale="55" zoomScaleNormal="55" zoomScalePageLayoutView="0" workbookViewId="0" topLeftCell="A1">
      <selection activeCell="E27" sqref="E27"/>
    </sheetView>
  </sheetViews>
  <sheetFormatPr defaultColWidth="9.140625" defaultRowHeight="12.75"/>
  <cols>
    <col min="1" max="1" width="7.28125" style="21" customWidth="1"/>
    <col min="2" max="2" width="8.421875" style="21" customWidth="1"/>
    <col min="3" max="3" width="7.57421875" style="21" customWidth="1"/>
    <col min="4" max="4" width="19.140625" style="21" customWidth="1"/>
    <col min="5" max="5" width="11.7109375" style="21" customWidth="1"/>
    <col min="6" max="22" width="5.140625" style="21" customWidth="1"/>
    <col min="23" max="25" width="6.140625" style="21" customWidth="1"/>
    <col min="26" max="26" width="9.140625" style="21" customWidth="1"/>
    <col min="27" max="27" width="30.421875" style="32" customWidth="1"/>
    <col min="28" max="29" width="9.140625" style="32" customWidth="1"/>
    <col min="30" max="16384" width="9.140625" style="21" customWidth="1"/>
  </cols>
  <sheetData>
    <row r="1" spans="1:23" ht="15.75">
      <c r="A1" s="448" t="s">
        <v>37</v>
      </c>
      <c r="B1" s="448"/>
      <c r="C1" s="448"/>
      <c r="D1" s="448"/>
      <c r="E1" s="448"/>
      <c r="F1" s="448"/>
      <c r="G1" s="448"/>
      <c r="H1" s="448"/>
      <c r="I1" s="448"/>
      <c r="J1" s="448"/>
      <c r="K1" s="448"/>
      <c r="L1" s="19"/>
      <c r="M1" s="19"/>
      <c r="N1" s="449" t="s">
        <v>38</v>
      </c>
      <c r="O1" s="449"/>
      <c r="P1" s="449"/>
      <c r="Q1" s="449"/>
      <c r="R1" s="449"/>
      <c r="S1" s="449"/>
      <c r="T1" s="449"/>
      <c r="U1" s="449"/>
      <c r="V1" s="449"/>
      <c r="W1" s="20"/>
    </row>
    <row r="2" spans="1:23" ht="15.75" customHeight="1">
      <c r="A2" s="450" t="s">
        <v>75</v>
      </c>
      <c r="B2" s="450"/>
      <c r="C2" s="450"/>
      <c r="D2" s="450"/>
      <c r="E2" s="450"/>
      <c r="F2" s="450"/>
      <c r="G2" s="450"/>
      <c r="H2" s="450"/>
      <c r="I2" s="450"/>
      <c r="J2" s="450"/>
      <c r="K2" s="450"/>
      <c r="L2" s="19"/>
      <c r="M2" s="19"/>
      <c r="N2" s="451" t="s">
        <v>39</v>
      </c>
      <c r="O2" s="451"/>
      <c r="P2" s="451"/>
      <c r="Q2" s="451"/>
      <c r="R2" s="451"/>
      <c r="S2" s="451"/>
      <c r="T2" s="451"/>
      <c r="U2" s="451"/>
      <c r="V2" s="451"/>
      <c r="W2" s="22"/>
    </row>
    <row r="3" spans="1:23" ht="18.75">
      <c r="A3" s="452" t="s">
        <v>73</v>
      </c>
      <c r="B3" s="452"/>
      <c r="C3" s="452"/>
      <c r="D3" s="452"/>
      <c r="E3" s="452"/>
      <c r="F3" s="452"/>
      <c r="G3" s="452"/>
      <c r="H3" s="452"/>
      <c r="I3" s="452"/>
      <c r="J3" s="452"/>
      <c r="K3" s="452"/>
      <c r="L3" s="452"/>
      <c r="M3" s="452"/>
      <c r="N3" s="452"/>
      <c r="O3" s="452"/>
      <c r="P3" s="452"/>
      <c r="Q3" s="452"/>
      <c r="R3" s="452"/>
      <c r="S3" s="452"/>
      <c r="T3" s="452"/>
      <c r="U3" s="452"/>
      <c r="V3" s="452"/>
      <c r="W3" s="23"/>
    </row>
    <row r="4" spans="1:23" ht="28.5" customHeight="1">
      <c r="A4" s="452" t="s">
        <v>78</v>
      </c>
      <c r="B4" s="452"/>
      <c r="C4" s="452"/>
      <c r="D4" s="452"/>
      <c r="E4" s="452"/>
      <c r="F4" s="452"/>
      <c r="G4" s="452"/>
      <c r="H4" s="452"/>
      <c r="I4" s="452"/>
      <c r="J4" s="452"/>
      <c r="K4" s="452"/>
      <c r="L4" s="452"/>
      <c r="M4" s="452"/>
      <c r="N4" s="452"/>
      <c r="O4" s="452"/>
      <c r="P4" s="452"/>
      <c r="Q4" s="452"/>
      <c r="R4" s="452"/>
      <c r="S4" s="452"/>
      <c r="T4" s="452"/>
      <c r="U4" s="452"/>
      <c r="V4" s="452"/>
      <c r="W4" s="23"/>
    </row>
    <row r="5" spans="1:27" ht="18.75" customHeight="1">
      <c r="A5" s="565" t="s">
        <v>80</v>
      </c>
      <c r="B5" s="565"/>
      <c r="C5" s="565"/>
      <c r="D5" s="565"/>
      <c r="E5" s="565"/>
      <c r="F5" s="565"/>
      <c r="G5" s="565"/>
      <c r="H5" s="565"/>
      <c r="I5" s="565"/>
      <c r="J5" s="565"/>
      <c r="K5" s="565"/>
      <c r="L5" s="565"/>
      <c r="M5" s="565"/>
      <c r="N5" s="565"/>
      <c r="O5" s="565"/>
      <c r="P5" s="565"/>
      <c r="Q5" s="565"/>
      <c r="R5" s="565"/>
      <c r="S5" s="565"/>
      <c r="T5" s="565"/>
      <c r="U5" s="565"/>
      <c r="V5" s="565"/>
      <c r="W5" s="24"/>
      <c r="AA5" s="31" t="s">
        <v>311</v>
      </c>
    </row>
    <row r="6" spans="1:29" ht="16.5" customHeight="1">
      <c r="A6" s="641" t="s">
        <v>2</v>
      </c>
      <c r="B6" s="642"/>
      <c r="C6" s="641" t="s">
        <v>42</v>
      </c>
      <c r="D6" s="643"/>
      <c r="E6" s="642"/>
      <c r="F6" s="630" t="s">
        <v>41</v>
      </c>
      <c r="G6" s="631"/>
      <c r="H6" s="631"/>
      <c r="I6" s="632"/>
      <c r="J6" s="630" t="s">
        <v>3</v>
      </c>
      <c r="K6" s="631"/>
      <c r="L6" s="631"/>
      <c r="M6" s="632"/>
      <c r="N6" s="630" t="s">
        <v>4</v>
      </c>
      <c r="O6" s="631"/>
      <c r="P6" s="631"/>
      <c r="Q6" s="632"/>
      <c r="R6" s="630" t="s">
        <v>5</v>
      </c>
      <c r="S6" s="631"/>
      <c r="T6" s="631"/>
      <c r="U6" s="631"/>
      <c r="V6" s="632"/>
      <c r="W6" s="445" t="s">
        <v>6</v>
      </c>
      <c r="X6" s="446"/>
      <c r="Y6" s="447"/>
      <c r="AA6" s="33" t="s">
        <v>130</v>
      </c>
      <c r="AB6" s="35">
        <v>30</v>
      </c>
      <c r="AC6" s="31" t="s">
        <v>155</v>
      </c>
    </row>
    <row r="7" spans="1:29" ht="36" customHeight="1">
      <c r="A7" s="639" t="s">
        <v>35</v>
      </c>
      <c r="B7" s="639"/>
      <c r="C7" s="25" t="s">
        <v>43</v>
      </c>
      <c r="D7" s="25" t="s">
        <v>44</v>
      </c>
      <c r="E7" s="25" t="s">
        <v>45</v>
      </c>
      <c r="F7" s="25" t="s">
        <v>7</v>
      </c>
      <c r="G7" s="26" t="s">
        <v>8</v>
      </c>
      <c r="H7" s="26" t="s">
        <v>9</v>
      </c>
      <c r="I7" s="27" t="s">
        <v>10</v>
      </c>
      <c r="J7" s="27" t="s">
        <v>11</v>
      </c>
      <c r="K7" s="27" t="s">
        <v>12</v>
      </c>
      <c r="L7" s="27" t="s">
        <v>13</v>
      </c>
      <c r="M7" s="27" t="s">
        <v>14</v>
      </c>
      <c r="N7" s="27" t="s">
        <v>15</v>
      </c>
      <c r="O7" s="27" t="s">
        <v>16</v>
      </c>
      <c r="P7" s="27" t="s">
        <v>17</v>
      </c>
      <c r="Q7" s="27" t="s">
        <v>18</v>
      </c>
      <c r="R7" s="27" t="s">
        <v>19</v>
      </c>
      <c r="S7" s="27" t="s">
        <v>20</v>
      </c>
      <c r="T7" s="27" t="s">
        <v>21</v>
      </c>
      <c r="U7" s="27" t="s">
        <v>22</v>
      </c>
      <c r="V7" s="27" t="s">
        <v>23</v>
      </c>
      <c r="W7" s="29" t="s">
        <v>24</v>
      </c>
      <c r="X7" s="29" t="s">
        <v>25</v>
      </c>
      <c r="Y7" s="29" t="s">
        <v>26</v>
      </c>
      <c r="AA7" s="33" t="s">
        <v>131</v>
      </c>
      <c r="AB7" s="35">
        <v>45</v>
      </c>
      <c r="AC7" s="31" t="s">
        <v>156</v>
      </c>
    </row>
    <row r="8" spans="1:29" ht="17.25" customHeight="1" thickBot="1">
      <c r="A8" s="640" t="s">
        <v>36</v>
      </c>
      <c r="B8" s="640"/>
      <c r="C8" s="28">
        <v>1</v>
      </c>
      <c r="D8" s="28">
        <v>2</v>
      </c>
      <c r="E8" s="28">
        <v>3</v>
      </c>
      <c r="F8" s="28">
        <v>4</v>
      </c>
      <c r="G8" s="28">
        <v>5</v>
      </c>
      <c r="H8" s="28">
        <v>6</v>
      </c>
      <c r="I8" s="28">
        <v>7</v>
      </c>
      <c r="J8" s="28">
        <v>8</v>
      </c>
      <c r="K8" s="28">
        <v>9</v>
      </c>
      <c r="L8" s="28">
        <v>10</v>
      </c>
      <c r="M8" s="28">
        <v>11</v>
      </c>
      <c r="N8" s="28">
        <v>12</v>
      </c>
      <c r="O8" s="28">
        <v>13</v>
      </c>
      <c r="P8" s="28">
        <v>14</v>
      </c>
      <c r="Q8" s="28">
        <v>15</v>
      </c>
      <c r="R8" s="28">
        <v>16</v>
      </c>
      <c r="S8" s="28">
        <v>17</v>
      </c>
      <c r="T8" s="28">
        <v>18</v>
      </c>
      <c r="U8" s="28">
        <v>19</v>
      </c>
      <c r="V8" s="28">
        <v>20</v>
      </c>
      <c r="W8" s="28">
        <v>21</v>
      </c>
      <c r="X8" s="28">
        <v>22</v>
      </c>
      <c r="Y8" s="28">
        <v>23</v>
      </c>
      <c r="AA8" s="33" t="s">
        <v>132</v>
      </c>
      <c r="AB8" s="35">
        <v>30</v>
      </c>
      <c r="AC8" s="31" t="s">
        <v>156</v>
      </c>
    </row>
    <row r="9" spans="1:28" ht="31.5" customHeight="1">
      <c r="A9" s="570" t="s">
        <v>27</v>
      </c>
      <c r="B9" s="40" t="s">
        <v>28</v>
      </c>
      <c r="C9" s="644" t="s">
        <v>74</v>
      </c>
      <c r="D9" s="55" t="s">
        <v>79</v>
      </c>
      <c r="E9" s="613" t="s">
        <v>74</v>
      </c>
      <c r="F9" s="614"/>
      <c r="G9" s="614"/>
      <c r="H9" s="614"/>
      <c r="I9" s="614"/>
      <c r="J9" s="614"/>
      <c r="K9" s="614"/>
      <c r="L9" s="614"/>
      <c r="M9" s="614"/>
      <c r="N9" s="614"/>
      <c r="O9" s="614"/>
      <c r="P9" s="614"/>
      <c r="Q9" s="614"/>
      <c r="R9" s="614"/>
      <c r="S9" s="614"/>
      <c r="T9" s="614"/>
      <c r="U9" s="614"/>
      <c r="V9" s="615"/>
      <c r="W9" s="650" t="s">
        <v>74</v>
      </c>
      <c r="X9" s="651"/>
      <c r="Y9" s="652"/>
      <c r="AA9" s="33"/>
      <c r="AB9" s="35"/>
    </row>
    <row r="10" spans="1:29" ht="33" customHeight="1">
      <c r="A10" s="570"/>
      <c r="B10" s="40" t="s">
        <v>29</v>
      </c>
      <c r="C10" s="645"/>
      <c r="D10" s="56"/>
      <c r="E10" s="619" t="s">
        <v>145</v>
      </c>
      <c r="F10" s="620"/>
      <c r="G10" s="620"/>
      <c r="H10" s="620"/>
      <c r="I10" s="620"/>
      <c r="J10" s="620"/>
      <c r="K10" s="620"/>
      <c r="L10" s="621"/>
      <c r="M10" s="616" t="s">
        <v>154</v>
      </c>
      <c r="N10" s="617"/>
      <c r="O10" s="617"/>
      <c r="P10" s="617"/>
      <c r="Q10" s="617"/>
      <c r="R10" s="617"/>
      <c r="S10" s="617"/>
      <c r="T10" s="617"/>
      <c r="U10" s="617"/>
      <c r="V10" s="618"/>
      <c r="W10" s="653"/>
      <c r="X10" s="654"/>
      <c r="Y10" s="655"/>
      <c r="AA10" s="33" t="s">
        <v>140</v>
      </c>
      <c r="AB10" s="35">
        <v>120</v>
      </c>
      <c r="AC10" s="61" t="s">
        <v>157</v>
      </c>
    </row>
    <row r="11" spans="1:29" ht="24.75" customHeight="1">
      <c r="A11" s="570" t="s">
        <v>30</v>
      </c>
      <c r="B11" s="40" t="s">
        <v>28</v>
      </c>
      <c r="C11" s="645"/>
      <c r="D11" s="56" t="s">
        <v>129</v>
      </c>
      <c r="E11" s="56"/>
      <c r="F11" s="619" t="s">
        <v>150</v>
      </c>
      <c r="G11" s="620"/>
      <c r="H11" s="620"/>
      <c r="I11" s="620"/>
      <c r="J11" s="620"/>
      <c r="K11" s="620"/>
      <c r="L11" s="620"/>
      <c r="M11" s="620"/>
      <c r="N11" s="620"/>
      <c r="O11" s="620"/>
      <c r="P11" s="621"/>
      <c r="Q11" s="616" t="s">
        <v>74</v>
      </c>
      <c r="R11" s="617"/>
      <c r="S11" s="617"/>
      <c r="T11" s="617"/>
      <c r="U11" s="617"/>
      <c r="V11" s="618"/>
      <c r="W11" s="653"/>
      <c r="X11" s="654"/>
      <c r="Y11" s="655"/>
      <c r="AA11" s="33" t="s">
        <v>133</v>
      </c>
      <c r="AB11" s="35">
        <v>45</v>
      </c>
      <c r="AC11" s="61" t="s">
        <v>155</v>
      </c>
    </row>
    <row r="12" spans="1:29" ht="23.25" customHeight="1">
      <c r="A12" s="570"/>
      <c r="B12" s="40" t="s">
        <v>29</v>
      </c>
      <c r="C12" s="645"/>
      <c r="D12" s="647" t="s">
        <v>74</v>
      </c>
      <c r="E12" s="616" t="s">
        <v>153</v>
      </c>
      <c r="F12" s="617"/>
      <c r="G12" s="617"/>
      <c r="H12" s="617"/>
      <c r="I12" s="617"/>
      <c r="J12" s="617"/>
      <c r="K12" s="617"/>
      <c r="L12" s="617"/>
      <c r="M12" s="617"/>
      <c r="N12" s="618"/>
      <c r="O12" s="619" t="s">
        <v>152</v>
      </c>
      <c r="P12" s="620"/>
      <c r="Q12" s="620"/>
      <c r="R12" s="620"/>
      <c r="S12" s="620"/>
      <c r="T12" s="620"/>
      <c r="U12" s="620"/>
      <c r="V12" s="621"/>
      <c r="W12" s="656"/>
      <c r="X12" s="657"/>
      <c r="Y12" s="658"/>
      <c r="AA12" s="33" t="s">
        <v>134</v>
      </c>
      <c r="AB12" s="35">
        <v>60</v>
      </c>
      <c r="AC12" s="61" t="s">
        <v>158</v>
      </c>
    </row>
    <row r="13" spans="1:29" ht="21.75" customHeight="1">
      <c r="A13" s="570" t="s">
        <v>31</v>
      </c>
      <c r="B13" s="40" t="s">
        <v>28</v>
      </c>
      <c r="C13" s="645"/>
      <c r="D13" s="648"/>
      <c r="E13" s="58"/>
      <c r="F13" s="623" t="s">
        <v>147</v>
      </c>
      <c r="G13" s="623"/>
      <c r="H13" s="623"/>
      <c r="I13" s="623"/>
      <c r="J13" s="623"/>
      <c r="K13" s="623"/>
      <c r="L13" s="623"/>
      <c r="M13" s="623"/>
      <c r="N13" s="623"/>
      <c r="O13" s="623"/>
      <c r="P13" s="623"/>
      <c r="Q13" s="623"/>
      <c r="R13" s="623"/>
      <c r="S13" s="623"/>
      <c r="T13" s="624"/>
      <c r="U13" s="659" t="s">
        <v>74</v>
      </c>
      <c r="V13" s="660"/>
      <c r="W13" s="660"/>
      <c r="X13" s="660"/>
      <c r="Y13" s="661"/>
      <c r="AA13" s="33" t="s">
        <v>135</v>
      </c>
      <c r="AB13" s="35">
        <v>75</v>
      </c>
      <c r="AC13" s="61" t="s">
        <v>159</v>
      </c>
    </row>
    <row r="14" spans="1:29" ht="26.25" customHeight="1">
      <c r="A14" s="570"/>
      <c r="B14" s="40" t="s">
        <v>29</v>
      </c>
      <c r="C14" s="645"/>
      <c r="D14" s="648"/>
      <c r="E14" s="59" t="s">
        <v>109</v>
      </c>
      <c r="F14" s="626"/>
      <c r="G14" s="626"/>
      <c r="H14" s="626"/>
      <c r="I14" s="626"/>
      <c r="J14" s="626"/>
      <c r="K14" s="626"/>
      <c r="L14" s="626"/>
      <c r="M14" s="626"/>
      <c r="N14" s="626"/>
      <c r="O14" s="626"/>
      <c r="P14" s="626"/>
      <c r="Q14" s="626"/>
      <c r="R14" s="626"/>
      <c r="S14" s="626"/>
      <c r="T14" s="627"/>
      <c r="U14" s="662"/>
      <c r="V14" s="663"/>
      <c r="W14" s="663"/>
      <c r="X14" s="663"/>
      <c r="Y14" s="664"/>
      <c r="AA14" s="33" t="s">
        <v>136</v>
      </c>
      <c r="AB14" s="35">
        <v>30</v>
      </c>
      <c r="AC14" s="61" t="s">
        <v>159</v>
      </c>
    </row>
    <row r="15" spans="1:29" ht="23.25" customHeight="1">
      <c r="A15" s="570" t="s">
        <v>32</v>
      </c>
      <c r="B15" s="40" t="s">
        <v>28</v>
      </c>
      <c r="C15" s="645"/>
      <c r="D15" s="648"/>
      <c r="E15" s="633" t="s">
        <v>146</v>
      </c>
      <c r="F15" s="672" t="s">
        <v>142</v>
      </c>
      <c r="G15" s="672"/>
      <c r="H15" s="672"/>
      <c r="I15" s="672"/>
      <c r="J15" s="672"/>
      <c r="K15" s="672"/>
      <c r="L15" s="672"/>
      <c r="M15" s="672"/>
      <c r="N15" s="672"/>
      <c r="O15" s="672"/>
      <c r="P15" s="672"/>
      <c r="Q15" s="672"/>
      <c r="R15" s="672"/>
      <c r="S15" s="672"/>
      <c r="T15" s="672" t="s">
        <v>143</v>
      </c>
      <c r="U15" s="672"/>
      <c r="V15" s="672"/>
      <c r="W15" s="672"/>
      <c r="X15" s="672"/>
      <c r="Y15" s="57"/>
      <c r="AA15" s="33" t="s">
        <v>137</v>
      </c>
      <c r="AB15" s="35">
        <v>30</v>
      </c>
      <c r="AC15" s="61" t="s">
        <v>159</v>
      </c>
    </row>
    <row r="16" spans="1:29" ht="20.25" customHeight="1">
      <c r="A16" s="570"/>
      <c r="B16" s="40" t="s">
        <v>29</v>
      </c>
      <c r="C16" s="645"/>
      <c r="D16" s="648"/>
      <c r="E16" s="634"/>
      <c r="F16" s="672" t="s">
        <v>141</v>
      </c>
      <c r="G16" s="672"/>
      <c r="H16" s="672"/>
      <c r="I16" s="672"/>
      <c r="J16" s="672"/>
      <c r="K16" s="672"/>
      <c r="L16" s="672"/>
      <c r="M16" s="672" t="s">
        <v>144</v>
      </c>
      <c r="N16" s="672"/>
      <c r="O16" s="672"/>
      <c r="P16" s="672"/>
      <c r="Q16" s="672"/>
      <c r="R16" s="672"/>
      <c r="S16" s="672"/>
      <c r="T16" s="672"/>
      <c r="U16" s="672"/>
      <c r="V16" s="622"/>
      <c r="W16" s="623"/>
      <c r="X16" s="623"/>
      <c r="Y16" s="671"/>
      <c r="AA16" s="33" t="s">
        <v>138</v>
      </c>
      <c r="AB16" s="35">
        <v>15</v>
      </c>
      <c r="AC16" s="61" t="s">
        <v>159</v>
      </c>
    </row>
    <row r="17" spans="1:29" ht="23.25" customHeight="1">
      <c r="A17" s="570" t="s">
        <v>33</v>
      </c>
      <c r="B17" s="40" t="s">
        <v>28</v>
      </c>
      <c r="C17" s="645"/>
      <c r="D17" s="648"/>
      <c r="E17" s="633" t="s">
        <v>148</v>
      </c>
      <c r="F17" s="635" t="s">
        <v>149</v>
      </c>
      <c r="G17" s="636"/>
      <c r="H17" s="636"/>
      <c r="I17" s="636"/>
      <c r="J17" s="636"/>
      <c r="K17" s="628" t="s">
        <v>74</v>
      </c>
      <c r="L17" s="622" t="s">
        <v>151</v>
      </c>
      <c r="M17" s="623"/>
      <c r="N17" s="623"/>
      <c r="O17" s="623"/>
      <c r="P17" s="623"/>
      <c r="Q17" s="623"/>
      <c r="R17" s="623"/>
      <c r="S17" s="624"/>
      <c r="T17" s="665" t="s">
        <v>74</v>
      </c>
      <c r="U17" s="666"/>
      <c r="V17" s="666"/>
      <c r="W17" s="666"/>
      <c r="X17" s="666"/>
      <c r="Y17" s="667"/>
      <c r="AA17" s="33" t="s">
        <v>139</v>
      </c>
      <c r="AB17" s="35">
        <v>60</v>
      </c>
      <c r="AC17" s="61" t="s">
        <v>159</v>
      </c>
    </row>
    <row r="18" spans="1:28" ht="23.25" customHeight="1">
      <c r="A18" s="570"/>
      <c r="B18" s="40" t="s">
        <v>29</v>
      </c>
      <c r="C18" s="646"/>
      <c r="D18" s="649"/>
      <c r="E18" s="634"/>
      <c r="F18" s="637"/>
      <c r="G18" s="638"/>
      <c r="H18" s="638"/>
      <c r="I18" s="638"/>
      <c r="J18" s="638"/>
      <c r="K18" s="629"/>
      <c r="L18" s="625"/>
      <c r="M18" s="626"/>
      <c r="N18" s="626"/>
      <c r="O18" s="626"/>
      <c r="P18" s="626"/>
      <c r="Q18" s="626"/>
      <c r="R18" s="626"/>
      <c r="S18" s="627"/>
      <c r="T18" s="668"/>
      <c r="U18" s="669"/>
      <c r="V18" s="669"/>
      <c r="W18" s="669"/>
      <c r="X18" s="669"/>
      <c r="Y18" s="670"/>
      <c r="AA18" s="33" t="s">
        <v>111</v>
      </c>
      <c r="AB18" s="32">
        <f>SUM(AB6:AB17)</f>
        <v>540</v>
      </c>
    </row>
    <row r="19" spans="1:28" ht="12.75" customHeight="1">
      <c r="A19" s="570" t="s">
        <v>34</v>
      </c>
      <c r="B19" s="40" t="s">
        <v>28</v>
      </c>
      <c r="C19" s="673" t="s">
        <v>74</v>
      </c>
      <c r="D19" s="674"/>
      <c r="E19" s="674"/>
      <c r="F19" s="674"/>
      <c r="G19" s="674"/>
      <c r="H19" s="674"/>
      <c r="I19" s="674"/>
      <c r="J19" s="674"/>
      <c r="K19" s="674"/>
      <c r="L19" s="674"/>
      <c r="M19" s="674"/>
      <c r="N19" s="674"/>
      <c r="O19" s="674"/>
      <c r="P19" s="674"/>
      <c r="Q19" s="674"/>
      <c r="R19" s="674"/>
      <c r="S19" s="674"/>
      <c r="T19" s="674"/>
      <c r="U19" s="674"/>
      <c r="V19" s="674"/>
      <c r="W19" s="674"/>
      <c r="X19" s="674"/>
      <c r="Y19" s="675"/>
      <c r="AA19" s="33" t="s">
        <v>189</v>
      </c>
      <c r="AB19" s="32">
        <f>2505/5</f>
        <v>501</v>
      </c>
    </row>
    <row r="20" spans="1:25" ht="12.75" customHeight="1" thickBot="1">
      <c r="A20" s="570"/>
      <c r="B20" s="40" t="s">
        <v>29</v>
      </c>
      <c r="C20" s="676"/>
      <c r="D20" s="677"/>
      <c r="E20" s="677"/>
      <c r="F20" s="677"/>
      <c r="G20" s="677"/>
      <c r="H20" s="677"/>
      <c r="I20" s="677"/>
      <c r="J20" s="677"/>
      <c r="K20" s="677"/>
      <c r="L20" s="677"/>
      <c r="M20" s="677"/>
      <c r="N20" s="677"/>
      <c r="O20" s="677"/>
      <c r="P20" s="677"/>
      <c r="Q20" s="677"/>
      <c r="R20" s="677"/>
      <c r="S20" s="677"/>
      <c r="T20" s="677"/>
      <c r="U20" s="677"/>
      <c r="V20" s="677"/>
      <c r="W20" s="677"/>
      <c r="X20" s="677"/>
      <c r="Y20" s="678"/>
    </row>
    <row r="21" spans="1:25" ht="15" customHeight="1">
      <c r="A21" s="429" t="s">
        <v>110</v>
      </c>
      <c r="B21" s="429"/>
      <c r="C21" s="429"/>
      <c r="D21" s="429"/>
      <c r="E21" s="429"/>
      <c r="F21" s="429"/>
      <c r="G21" s="429"/>
      <c r="H21" s="429"/>
      <c r="I21" s="429"/>
      <c r="J21" s="429"/>
      <c r="K21" s="429"/>
      <c r="L21" s="429"/>
      <c r="M21" s="429"/>
      <c r="N21" s="429"/>
      <c r="O21" s="429"/>
      <c r="P21" s="429"/>
      <c r="Q21" s="429"/>
      <c r="R21" s="429"/>
      <c r="S21" s="429"/>
      <c r="T21" s="429"/>
      <c r="U21" s="429"/>
      <c r="V21" s="429"/>
      <c r="W21" s="8"/>
      <c r="X21" s="8"/>
      <c r="Y21" s="8"/>
    </row>
    <row r="22" spans="1:23" ht="15.75" customHeight="1">
      <c r="A22" s="4"/>
      <c r="B22" s="5"/>
      <c r="C22" s="5"/>
      <c r="D22" s="5"/>
      <c r="E22" s="5"/>
      <c r="F22" s="6"/>
      <c r="G22" s="6"/>
      <c r="H22" s="6"/>
      <c r="I22" s="6"/>
      <c r="J22" s="6"/>
      <c r="K22" s="6"/>
      <c r="L22" s="6"/>
      <c r="M22" s="6"/>
      <c r="N22" s="6"/>
      <c r="O22" s="7"/>
      <c r="P22" s="7"/>
      <c r="Q22" s="430" t="s">
        <v>112</v>
      </c>
      <c r="R22" s="430"/>
      <c r="S22" s="430"/>
      <c r="T22" s="430"/>
      <c r="U22" s="430"/>
      <c r="V22" s="430"/>
      <c r="W22" s="30"/>
    </row>
    <row r="23" spans="1:22" ht="15.75">
      <c r="A23" s="9"/>
      <c r="B23" s="6"/>
      <c r="C23" s="6"/>
      <c r="D23" s="6"/>
      <c r="E23" s="6"/>
      <c r="F23" s="9"/>
      <c r="G23" s="9"/>
      <c r="H23" s="6"/>
      <c r="I23" s="9"/>
      <c r="J23" s="6"/>
      <c r="K23" s="6"/>
      <c r="L23" s="6"/>
      <c r="M23" s="6"/>
      <c r="N23" s="6"/>
      <c r="O23" s="10"/>
      <c r="P23" s="10"/>
      <c r="Q23" s="431" t="s">
        <v>90</v>
      </c>
      <c r="R23" s="431"/>
      <c r="S23" s="431"/>
      <c r="T23" s="431"/>
      <c r="U23" s="431"/>
      <c r="V23" s="431"/>
    </row>
    <row r="24" spans="1:22" ht="12.75">
      <c r="A24"/>
      <c r="B24"/>
      <c r="C24"/>
      <c r="D24"/>
      <c r="E24"/>
      <c r="F24"/>
      <c r="G24"/>
      <c r="H24"/>
      <c r="I24"/>
      <c r="J24"/>
      <c r="K24"/>
      <c r="L24"/>
      <c r="M24"/>
      <c r="N24"/>
      <c r="O24"/>
      <c r="P24"/>
      <c r="Q24"/>
      <c r="R24"/>
      <c r="S24"/>
      <c r="T24"/>
      <c r="U24"/>
      <c r="V24"/>
    </row>
    <row r="25" spans="1:22" ht="15">
      <c r="A25"/>
      <c r="B25"/>
      <c r="C25"/>
      <c r="D25"/>
      <c r="E25"/>
      <c r="F25"/>
      <c r="G25"/>
      <c r="H25"/>
      <c r="I25"/>
      <c r="J25"/>
      <c r="K25"/>
      <c r="L25"/>
      <c r="M25"/>
      <c r="N25"/>
      <c r="O25"/>
      <c r="P25"/>
      <c r="Q25" s="432" t="s">
        <v>76</v>
      </c>
      <c r="R25" s="432"/>
      <c r="S25" s="432"/>
      <c r="T25" s="432"/>
      <c r="U25" s="432"/>
      <c r="V25" s="432"/>
    </row>
    <row r="26" spans="4:15" ht="16.5">
      <c r="D26" s="33"/>
      <c r="E26" s="34"/>
      <c r="F26" s="35"/>
      <c r="G26" s="31"/>
      <c r="H26" s="32"/>
      <c r="I26" s="32"/>
      <c r="J26" s="32"/>
      <c r="K26" s="32"/>
      <c r="L26" s="32"/>
      <c r="M26" s="32"/>
      <c r="N26" s="32"/>
      <c r="O26" s="32"/>
    </row>
    <row r="27" spans="4:15" ht="16.5">
      <c r="D27" s="32"/>
      <c r="E27" s="32"/>
      <c r="F27" s="32"/>
      <c r="G27" s="33"/>
      <c r="H27" s="34"/>
      <c r="I27" s="35"/>
      <c r="J27" s="32"/>
      <c r="K27" s="32"/>
      <c r="L27" s="32"/>
      <c r="M27" s="32"/>
      <c r="N27" s="32"/>
      <c r="O27" s="32"/>
    </row>
    <row r="28" spans="4:15" ht="16.5">
      <c r="D28" s="32"/>
      <c r="E28" s="32"/>
      <c r="F28" s="32"/>
      <c r="G28" s="33"/>
      <c r="H28" s="34"/>
      <c r="I28" s="35"/>
      <c r="J28" s="32"/>
      <c r="K28" s="32"/>
      <c r="L28" s="32"/>
      <c r="M28" s="32"/>
      <c r="N28" s="32"/>
      <c r="O28" s="32"/>
    </row>
    <row r="29" spans="4:15" ht="16.5">
      <c r="D29" s="32"/>
      <c r="E29" s="32"/>
      <c r="F29" s="32"/>
      <c r="G29" s="33"/>
      <c r="H29" s="34"/>
      <c r="I29" s="35"/>
      <c r="J29" s="32"/>
      <c r="K29" s="32"/>
      <c r="L29" s="32"/>
      <c r="M29" s="32"/>
      <c r="N29" s="32"/>
      <c r="O29" s="32"/>
    </row>
    <row r="30" spans="4:15" ht="16.5">
      <c r="D30" s="32"/>
      <c r="E30" s="32"/>
      <c r="F30" s="32"/>
      <c r="G30" s="33"/>
      <c r="H30" s="34"/>
      <c r="I30" s="35"/>
      <c r="J30" s="32"/>
      <c r="K30" s="32"/>
      <c r="L30" s="32"/>
      <c r="M30" s="32"/>
      <c r="N30" s="32"/>
      <c r="O30" s="32"/>
    </row>
    <row r="31" spans="4:15" ht="17.25" customHeight="1">
      <c r="D31" s="32"/>
      <c r="E31" s="32"/>
      <c r="F31" s="32"/>
      <c r="G31" s="33"/>
      <c r="H31" s="34"/>
      <c r="I31" s="35"/>
      <c r="J31" s="32"/>
      <c r="K31" s="32"/>
      <c r="L31" s="32"/>
      <c r="M31" s="32"/>
      <c r="N31" s="32"/>
      <c r="O31" s="32"/>
    </row>
    <row r="32" spans="4:15" ht="16.5">
      <c r="D32" s="32"/>
      <c r="E32" s="32"/>
      <c r="F32" s="32"/>
      <c r="G32" s="33"/>
      <c r="H32" s="34"/>
      <c r="I32" s="35"/>
      <c r="J32" s="32"/>
      <c r="K32" s="32"/>
      <c r="L32" s="32"/>
      <c r="M32" s="32"/>
      <c r="N32" s="32"/>
      <c r="O32" s="32"/>
    </row>
    <row r="33" spans="4:15" ht="16.5">
      <c r="D33" s="32"/>
      <c r="E33" s="32"/>
      <c r="F33" s="32"/>
      <c r="G33" s="33"/>
      <c r="H33" s="34"/>
      <c r="I33" s="35"/>
      <c r="J33" s="32"/>
      <c r="K33" s="32"/>
      <c r="L33" s="32"/>
      <c r="M33" s="32"/>
      <c r="N33" s="32"/>
      <c r="O33" s="32"/>
    </row>
    <row r="34" spans="4:15" ht="16.5" customHeight="1">
      <c r="D34" s="32"/>
      <c r="E34" s="32"/>
      <c r="F34" s="32"/>
      <c r="G34" s="32"/>
      <c r="H34" s="32"/>
      <c r="I34" s="32"/>
      <c r="J34" s="32"/>
      <c r="K34" s="32"/>
      <c r="L34" s="32"/>
      <c r="M34" s="32"/>
      <c r="N34" s="32"/>
      <c r="O34" s="32"/>
    </row>
    <row r="35" spans="4:15" ht="17.25" customHeight="1">
      <c r="D35" s="32"/>
      <c r="E35" s="32"/>
      <c r="F35" s="32"/>
      <c r="G35" s="32"/>
      <c r="H35" s="32"/>
      <c r="I35" s="32"/>
      <c r="J35" s="32"/>
      <c r="K35" s="32"/>
      <c r="L35" s="32"/>
      <c r="M35" s="32"/>
      <c r="N35" s="32"/>
      <c r="O35" s="32"/>
    </row>
    <row r="36" spans="4:15" ht="17.25" customHeight="1">
      <c r="D36" s="32"/>
      <c r="E36" s="32"/>
      <c r="F36" s="32"/>
      <c r="G36" s="32"/>
      <c r="H36" s="32"/>
      <c r="I36" s="32"/>
      <c r="J36" s="32"/>
      <c r="K36" s="32"/>
      <c r="L36" s="32"/>
      <c r="M36" s="32"/>
      <c r="N36" s="32"/>
      <c r="O36" s="32"/>
    </row>
    <row r="37" spans="4:15" ht="18" customHeight="1">
      <c r="D37" s="32"/>
      <c r="E37" s="32"/>
      <c r="F37" s="32"/>
      <c r="G37" s="32"/>
      <c r="H37" s="32"/>
      <c r="I37" s="32"/>
      <c r="J37" s="32"/>
      <c r="K37" s="32"/>
      <c r="L37" s="32"/>
      <c r="M37" s="32"/>
      <c r="N37" s="32"/>
      <c r="O37" s="32"/>
    </row>
    <row r="38" spans="4:15" ht="12.75">
      <c r="D38" s="32"/>
      <c r="E38" s="32"/>
      <c r="F38" s="32"/>
      <c r="G38" s="32"/>
      <c r="H38" s="32"/>
      <c r="I38" s="32"/>
      <c r="J38" s="32"/>
      <c r="K38" s="32"/>
      <c r="L38" s="32"/>
      <c r="M38" s="32"/>
      <c r="N38" s="32"/>
      <c r="O38" s="32"/>
    </row>
    <row r="44" ht="13.5" customHeight="1"/>
  </sheetData>
  <sheetProtection/>
  <mergeCells count="50">
    <mergeCell ref="W9:Y12"/>
    <mergeCell ref="U13:Y14"/>
    <mergeCell ref="T17:Y18"/>
    <mergeCell ref="V16:Y16"/>
    <mergeCell ref="A19:A20"/>
    <mergeCell ref="F16:L16"/>
    <mergeCell ref="F15:S15"/>
    <mergeCell ref="T15:X15"/>
    <mergeCell ref="M16:U16"/>
    <mergeCell ref="C19:Y20"/>
    <mergeCell ref="C9:C18"/>
    <mergeCell ref="A13:A14"/>
    <mergeCell ref="A15:A16"/>
    <mergeCell ref="A17:A18"/>
    <mergeCell ref="W6:Y6"/>
    <mergeCell ref="D12:D18"/>
    <mergeCell ref="E10:L10"/>
    <mergeCell ref="E15:E16"/>
    <mergeCell ref="A11:A12"/>
    <mergeCell ref="F13:T14"/>
    <mergeCell ref="E17:E18"/>
    <mergeCell ref="F17:J18"/>
    <mergeCell ref="A7:B7"/>
    <mergeCell ref="A8:B8"/>
    <mergeCell ref="A9:A10"/>
    <mergeCell ref="A5:V5"/>
    <mergeCell ref="A6:B6"/>
    <mergeCell ref="C6:E6"/>
    <mergeCell ref="F6:I6"/>
    <mergeCell ref="J6:M6"/>
    <mergeCell ref="O12:V12"/>
    <mergeCell ref="E12:N12"/>
    <mergeCell ref="N6:Q6"/>
    <mergeCell ref="R6:V6"/>
    <mergeCell ref="A1:K1"/>
    <mergeCell ref="N1:V1"/>
    <mergeCell ref="A2:K2"/>
    <mergeCell ref="N2:V2"/>
    <mergeCell ref="A3:V3"/>
    <mergeCell ref="A4:V4"/>
    <mergeCell ref="A21:V21"/>
    <mergeCell ref="Q22:V22"/>
    <mergeCell ref="Q23:V23"/>
    <mergeCell ref="Q25:V25"/>
    <mergeCell ref="E9:V9"/>
    <mergeCell ref="M10:V10"/>
    <mergeCell ref="Q11:V11"/>
    <mergeCell ref="F11:P11"/>
    <mergeCell ref="L17:S18"/>
    <mergeCell ref="K17:K1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F254"/>
  <sheetViews>
    <sheetView tabSelected="1" zoomScale="85" zoomScaleNormal="85" zoomScalePageLayoutView="0" workbookViewId="0" topLeftCell="A7">
      <selection activeCell="AH12" sqref="AH12"/>
    </sheetView>
  </sheetViews>
  <sheetFormatPr defaultColWidth="9.140625" defaultRowHeight="12.75"/>
  <cols>
    <col min="1" max="1" width="3.421875" style="99" customWidth="1"/>
    <col min="2" max="2" width="16.140625" style="99" customWidth="1"/>
    <col min="3" max="3" width="22.57421875" style="99" customWidth="1"/>
    <col min="4" max="4" width="13.00390625" style="117" customWidth="1"/>
    <col min="5" max="5" width="4.140625" style="118" customWidth="1"/>
    <col min="6" max="6" width="4.57421875" style="99" customWidth="1"/>
    <col min="7" max="7" width="4.7109375" style="99" customWidth="1"/>
    <col min="8" max="8" width="4.28125" style="99" customWidth="1"/>
    <col min="9" max="10" width="3.00390625" style="119" customWidth="1"/>
    <col min="11" max="11" width="6.57421875" style="99" customWidth="1"/>
    <col min="12" max="12" width="6.8515625" style="120" customWidth="1"/>
    <col min="13" max="13" width="4.57421875" style="80" customWidth="1"/>
    <col min="14" max="14" width="3.7109375" style="80" customWidth="1"/>
    <col min="15" max="15" width="3.57421875" style="80" customWidth="1"/>
    <col min="16" max="16" width="2.8515625" style="80" customWidth="1"/>
    <col min="17" max="17" width="5.28125" style="80" customWidth="1"/>
    <col min="18" max="18" width="3.8515625" style="80" customWidth="1"/>
    <col min="19" max="20" width="3.140625" style="80" customWidth="1"/>
    <col min="21" max="21" width="3.7109375" style="80" customWidth="1"/>
    <col min="22" max="22" width="6.140625" style="80" customWidth="1"/>
    <col min="23" max="23" width="5.421875" style="121" customWidth="1"/>
    <col min="24" max="24" width="3.00390625" style="80" customWidth="1"/>
    <col min="25" max="25" width="3.7109375" style="80" customWidth="1"/>
    <col min="26" max="26" width="2.8515625" style="80" customWidth="1"/>
    <col min="27" max="27" width="3.140625" style="80" customWidth="1"/>
    <col min="28" max="28" width="3.28125" style="122" customWidth="1"/>
    <col min="29" max="29" width="8.140625" style="123" customWidth="1"/>
    <col min="30" max="30" width="6.8515625" style="80" customWidth="1"/>
    <col min="31" max="31" width="6.00390625" style="124" customWidth="1"/>
    <col min="32" max="32" width="4.28125" style="99" customWidth="1"/>
    <col min="33" max="16384" width="9.140625" style="99" customWidth="1"/>
  </cols>
  <sheetData>
    <row r="1" spans="1:32" s="108" customFormat="1" ht="18.75" customHeight="1">
      <c r="A1" s="681" t="s">
        <v>0</v>
      </c>
      <c r="B1" s="681"/>
      <c r="C1" s="681"/>
      <c r="D1" s="681"/>
      <c r="E1" s="681"/>
      <c r="F1" s="681"/>
      <c r="G1" s="103"/>
      <c r="H1" s="103"/>
      <c r="I1" s="104"/>
      <c r="J1" s="104"/>
      <c r="K1" s="103"/>
      <c r="L1" s="105"/>
      <c r="M1" s="78"/>
      <c r="N1" s="78"/>
      <c r="O1" s="78"/>
      <c r="P1" s="78"/>
      <c r="Q1" s="78"/>
      <c r="R1" s="78"/>
      <c r="S1" s="78"/>
      <c r="T1" s="78"/>
      <c r="U1" s="78"/>
      <c r="V1" s="78"/>
      <c r="W1" s="106"/>
      <c r="X1" s="78"/>
      <c r="Y1" s="78"/>
      <c r="Z1" s="78"/>
      <c r="AA1" s="78"/>
      <c r="AB1" s="106"/>
      <c r="AC1" s="78"/>
      <c r="AD1" s="78"/>
      <c r="AE1" s="107"/>
      <c r="AF1" s="103"/>
    </row>
    <row r="2" spans="1:31" s="108" customFormat="1" ht="15.75">
      <c r="A2" s="682" t="s">
        <v>210</v>
      </c>
      <c r="B2" s="682"/>
      <c r="C2" s="682"/>
      <c r="D2" s="682"/>
      <c r="E2" s="682"/>
      <c r="F2" s="682"/>
      <c r="I2" s="109"/>
      <c r="J2" s="109"/>
      <c r="L2" s="110"/>
      <c r="M2" s="79"/>
      <c r="N2" s="79"/>
      <c r="O2" s="79"/>
      <c r="P2" s="79"/>
      <c r="Q2" s="79"/>
      <c r="R2" s="79"/>
      <c r="S2" s="79"/>
      <c r="T2" s="79"/>
      <c r="U2" s="79"/>
      <c r="V2" s="79"/>
      <c r="W2" s="111"/>
      <c r="X2" s="79"/>
      <c r="Y2" s="79"/>
      <c r="Z2" s="79"/>
      <c r="AA2" s="79"/>
      <c r="AB2" s="112"/>
      <c r="AC2" s="113"/>
      <c r="AD2" s="79"/>
      <c r="AE2" s="114"/>
    </row>
    <row r="3" spans="4:31" s="108" customFormat="1" ht="12.75">
      <c r="D3" s="115"/>
      <c r="E3" s="116"/>
      <c r="I3" s="109"/>
      <c r="J3" s="109"/>
      <c r="L3" s="110"/>
      <c r="M3" s="79"/>
      <c r="N3" s="79"/>
      <c r="O3" s="79"/>
      <c r="P3" s="79"/>
      <c r="Q3" s="79"/>
      <c r="R3" s="79"/>
      <c r="S3" s="79"/>
      <c r="T3" s="79"/>
      <c r="U3" s="79"/>
      <c r="V3" s="79"/>
      <c r="W3" s="111"/>
      <c r="X3" s="79"/>
      <c r="Y3" s="79"/>
      <c r="Z3" s="79"/>
      <c r="AA3" s="79"/>
      <c r="AB3" s="112"/>
      <c r="AC3" s="113"/>
      <c r="AD3" s="79"/>
      <c r="AE3" s="114"/>
    </row>
    <row r="4" spans="1:32" s="108" customFormat="1" ht="20.25">
      <c r="A4" s="683" t="s">
        <v>68</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row>
    <row r="5" spans="1:32" s="108" customFormat="1" ht="20.25">
      <c r="A5" s="683" t="s">
        <v>211</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row>
    <row r="6" ht="8.25" customHeight="1" thickBot="1"/>
    <row r="7" spans="1:32" s="128" customFormat="1" ht="26.25" customHeight="1" thickTop="1">
      <c r="A7" s="684" t="s">
        <v>69</v>
      </c>
      <c r="B7" s="687" t="s">
        <v>70</v>
      </c>
      <c r="C7" s="125" t="s">
        <v>71</v>
      </c>
      <c r="D7" s="126"/>
      <c r="E7" s="127"/>
      <c r="F7" s="684" t="s">
        <v>212</v>
      </c>
      <c r="G7" s="690"/>
      <c r="H7" s="690"/>
      <c r="I7" s="690"/>
      <c r="J7" s="690"/>
      <c r="K7" s="690"/>
      <c r="L7" s="691"/>
      <c r="M7" s="692" t="s">
        <v>213</v>
      </c>
      <c r="N7" s="693"/>
      <c r="O7" s="693"/>
      <c r="P7" s="693"/>
      <c r="Q7" s="693"/>
      <c r="R7" s="693"/>
      <c r="S7" s="693"/>
      <c r="T7" s="693"/>
      <c r="U7" s="693"/>
      <c r="V7" s="693"/>
      <c r="W7" s="694"/>
      <c r="X7" s="695" t="s">
        <v>214</v>
      </c>
      <c r="Y7" s="696"/>
      <c r="Z7" s="696"/>
      <c r="AA7" s="696"/>
      <c r="AB7" s="697"/>
      <c r="AC7" s="698" t="s">
        <v>215</v>
      </c>
      <c r="AD7" s="700" t="s">
        <v>216</v>
      </c>
      <c r="AE7" s="701"/>
      <c r="AF7" s="702" t="s">
        <v>217</v>
      </c>
    </row>
    <row r="8" spans="1:32" s="128" customFormat="1" ht="36" customHeight="1">
      <c r="A8" s="685"/>
      <c r="B8" s="688"/>
      <c r="C8" s="705" t="s">
        <v>218</v>
      </c>
      <c r="D8" s="707" t="s">
        <v>1</v>
      </c>
      <c r="E8" s="709" t="s">
        <v>219</v>
      </c>
      <c r="F8" s="685" t="s">
        <v>220</v>
      </c>
      <c r="G8" s="711"/>
      <c r="H8" s="711"/>
      <c r="I8" s="712" t="s">
        <v>221</v>
      </c>
      <c r="J8" s="712" t="s">
        <v>222</v>
      </c>
      <c r="K8" s="714" t="s">
        <v>223</v>
      </c>
      <c r="L8" s="716" t="s">
        <v>224</v>
      </c>
      <c r="M8" s="718" t="s">
        <v>225</v>
      </c>
      <c r="N8" s="720" t="s">
        <v>226</v>
      </c>
      <c r="O8" s="720" t="s">
        <v>227</v>
      </c>
      <c r="P8" s="722" t="s">
        <v>228</v>
      </c>
      <c r="Q8" s="722" t="s">
        <v>229</v>
      </c>
      <c r="R8" s="720" t="s">
        <v>230</v>
      </c>
      <c r="S8" s="720" t="s">
        <v>231</v>
      </c>
      <c r="T8" s="720" t="s">
        <v>232</v>
      </c>
      <c r="U8" s="726" t="s">
        <v>233</v>
      </c>
      <c r="V8" s="720" t="s">
        <v>234</v>
      </c>
      <c r="W8" s="727" t="s">
        <v>235</v>
      </c>
      <c r="X8" s="729" t="s">
        <v>236</v>
      </c>
      <c r="Y8" s="726" t="s">
        <v>237</v>
      </c>
      <c r="Z8" s="720" t="s">
        <v>238</v>
      </c>
      <c r="AA8" s="720" t="s">
        <v>239</v>
      </c>
      <c r="AB8" s="734" t="s">
        <v>235</v>
      </c>
      <c r="AC8" s="699"/>
      <c r="AD8" s="736" t="s">
        <v>240</v>
      </c>
      <c r="AE8" s="724" t="s">
        <v>241</v>
      </c>
      <c r="AF8" s="703"/>
    </row>
    <row r="9" spans="1:32" s="128" customFormat="1" ht="36" customHeight="1" thickBot="1">
      <c r="A9" s="686"/>
      <c r="B9" s="689"/>
      <c r="C9" s="706"/>
      <c r="D9" s="708"/>
      <c r="E9" s="710"/>
      <c r="F9" s="129" t="s">
        <v>242</v>
      </c>
      <c r="G9" s="130" t="s">
        <v>243</v>
      </c>
      <c r="H9" s="130" t="s">
        <v>244</v>
      </c>
      <c r="I9" s="713"/>
      <c r="J9" s="713"/>
      <c r="K9" s="715"/>
      <c r="L9" s="717"/>
      <c r="M9" s="719"/>
      <c r="N9" s="721"/>
      <c r="O9" s="721"/>
      <c r="P9" s="723"/>
      <c r="Q9" s="723"/>
      <c r="R9" s="721"/>
      <c r="S9" s="721"/>
      <c r="T9" s="721"/>
      <c r="U9" s="721"/>
      <c r="V9" s="721"/>
      <c r="W9" s="728"/>
      <c r="X9" s="730"/>
      <c r="Y9" s="733"/>
      <c r="Z9" s="721"/>
      <c r="AA9" s="721"/>
      <c r="AB9" s="735"/>
      <c r="AC9" s="699"/>
      <c r="AD9" s="737"/>
      <c r="AE9" s="725"/>
      <c r="AF9" s="704"/>
    </row>
    <row r="10" spans="1:32" s="147" customFormat="1" ht="19.5" customHeight="1" thickBot="1" thickTop="1">
      <c r="A10" s="131" t="s">
        <v>245</v>
      </c>
      <c r="B10" s="132" t="s">
        <v>246</v>
      </c>
      <c r="C10" s="132" t="s">
        <v>247</v>
      </c>
      <c r="D10" s="133" t="s">
        <v>248</v>
      </c>
      <c r="E10" s="134" t="s">
        <v>249</v>
      </c>
      <c r="F10" s="131" t="s">
        <v>250</v>
      </c>
      <c r="G10" s="132" t="s">
        <v>251</v>
      </c>
      <c r="H10" s="132" t="s">
        <v>252</v>
      </c>
      <c r="I10" s="135" t="s">
        <v>253</v>
      </c>
      <c r="J10" s="135" t="s">
        <v>254</v>
      </c>
      <c r="K10" s="132" t="s">
        <v>255</v>
      </c>
      <c r="L10" s="136" t="s">
        <v>256</v>
      </c>
      <c r="M10" s="137" t="s">
        <v>257</v>
      </c>
      <c r="N10" s="138" t="s">
        <v>258</v>
      </c>
      <c r="O10" s="138" t="s">
        <v>259</v>
      </c>
      <c r="P10" s="138" t="s">
        <v>260</v>
      </c>
      <c r="Q10" s="138" t="s">
        <v>261</v>
      </c>
      <c r="R10" s="138" t="s">
        <v>261</v>
      </c>
      <c r="S10" s="139" t="s">
        <v>262</v>
      </c>
      <c r="T10" s="140" t="s">
        <v>263</v>
      </c>
      <c r="U10" s="139" t="s">
        <v>264</v>
      </c>
      <c r="V10" s="137" t="s">
        <v>265</v>
      </c>
      <c r="W10" s="141" t="s">
        <v>266</v>
      </c>
      <c r="X10" s="142" t="s">
        <v>267</v>
      </c>
      <c r="Y10" s="138" t="s">
        <v>268</v>
      </c>
      <c r="Z10" s="138" t="s">
        <v>269</v>
      </c>
      <c r="AA10" s="138" t="s">
        <v>270</v>
      </c>
      <c r="AB10" s="143" t="s">
        <v>271</v>
      </c>
      <c r="AC10" s="144" t="s">
        <v>272</v>
      </c>
      <c r="AD10" s="145" t="s">
        <v>273</v>
      </c>
      <c r="AE10" s="146" t="s">
        <v>274</v>
      </c>
      <c r="AF10" s="145" t="s">
        <v>275</v>
      </c>
    </row>
    <row r="11" spans="1:32" s="95" customFormat="1" ht="28.5" customHeight="1">
      <c r="A11" s="338">
        <v>1</v>
      </c>
      <c r="B11" s="339" t="s">
        <v>276</v>
      </c>
      <c r="C11" s="340" t="s">
        <v>146</v>
      </c>
      <c r="D11" s="403" t="s">
        <v>277</v>
      </c>
      <c r="E11" s="404">
        <v>14</v>
      </c>
      <c r="F11" s="341">
        <v>30</v>
      </c>
      <c r="G11" s="341">
        <v>90</v>
      </c>
      <c r="H11" s="404">
        <v>0</v>
      </c>
      <c r="I11" s="342">
        <f aca="true" t="shared" si="0" ref="I11:I20">IF(E11&lt;25,0.8,IF(AND(E11&gt;=26,E11&lt;=35),1,IF(AND(E11&gt;=36,E11&lt;=50),1.2,IF(AND(E11&lt;60),1.3,))))</f>
        <v>0.8</v>
      </c>
      <c r="J11" s="342">
        <f aca="true" t="shared" si="1" ref="J11:J20">IF(E11&lt;15,0.8,IF(AND(E11&gt;=15,E11&lt;=18),1,IF(AND(E11&gt;=19,E11&lt;=25),1.2,IF(AND(E11&lt;36),1.3,"Tách lớp"))))</f>
        <v>0.8</v>
      </c>
      <c r="K11" s="343">
        <f>F11*I11+G11*J11</f>
        <v>96</v>
      </c>
      <c r="L11" s="347">
        <f>SUM(K11:K14)</f>
        <v>303</v>
      </c>
      <c r="M11" s="344"/>
      <c r="N11" s="344">
        <f>ROUND(0.15*36*14,1)/2</f>
        <v>37.8</v>
      </c>
      <c r="O11" s="344">
        <v>0.5</v>
      </c>
      <c r="P11" s="344">
        <v>0.3</v>
      </c>
      <c r="Q11" s="344">
        <f>0.2*E11</f>
        <v>2.8000000000000003</v>
      </c>
      <c r="R11" s="344"/>
      <c r="S11" s="344"/>
      <c r="T11" s="344"/>
      <c r="U11" s="344"/>
      <c r="V11" s="344"/>
      <c r="W11" s="345">
        <f>SUM(M11:U14)</f>
        <v>55.19999999999999</v>
      </c>
      <c r="X11" s="344">
        <v>0</v>
      </c>
      <c r="Y11" s="344">
        <v>0</v>
      </c>
      <c r="Z11" s="344">
        <v>0</v>
      </c>
      <c r="AA11" s="344">
        <v>0</v>
      </c>
      <c r="AB11" s="346">
        <v>0</v>
      </c>
      <c r="AC11" s="347">
        <f>L11+W11</f>
        <v>358.2</v>
      </c>
      <c r="AD11" s="348">
        <f>560/2</f>
        <v>280</v>
      </c>
      <c r="AE11" s="349">
        <f>(AC11-AD11)</f>
        <v>78.19999999999999</v>
      </c>
      <c r="AF11" s="281"/>
    </row>
    <row r="12" spans="1:32" s="95" customFormat="1" ht="28.5" customHeight="1">
      <c r="A12" s="282"/>
      <c r="B12" s="292" t="s">
        <v>276</v>
      </c>
      <c r="C12" s="283" t="s">
        <v>187</v>
      </c>
      <c r="D12" s="405" t="s">
        <v>287</v>
      </c>
      <c r="E12" s="353">
        <v>16</v>
      </c>
      <c r="F12" s="284">
        <v>15</v>
      </c>
      <c r="G12" s="284">
        <v>45</v>
      </c>
      <c r="H12" s="406">
        <v>0</v>
      </c>
      <c r="I12" s="293">
        <f t="shared" si="0"/>
        <v>0.8</v>
      </c>
      <c r="J12" s="293">
        <f t="shared" si="1"/>
        <v>1</v>
      </c>
      <c r="K12" s="294">
        <f>F12*I12+G12*J12</f>
        <v>57</v>
      </c>
      <c r="L12" s="351"/>
      <c r="M12" s="286"/>
      <c r="N12" s="286"/>
      <c r="O12" s="286">
        <v>0.5</v>
      </c>
      <c r="P12" s="286">
        <v>0.3</v>
      </c>
      <c r="Q12" s="286">
        <f>0.2*E12</f>
        <v>3.2</v>
      </c>
      <c r="R12" s="286"/>
      <c r="S12" s="286"/>
      <c r="T12" s="286"/>
      <c r="U12" s="286"/>
      <c r="V12" s="286"/>
      <c r="W12" s="288"/>
      <c r="X12" s="286"/>
      <c r="Y12" s="286"/>
      <c r="Z12" s="286"/>
      <c r="AA12" s="286"/>
      <c r="AB12" s="350"/>
      <c r="AC12" s="351"/>
      <c r="AD12" s="287"/>
      <c r="AE12" s="291"/>
      <c r="AF12" s="352"/>
    </row>
    <row r="13" spans="1:32" s="165" customFormat="1" ht="28.5" customHeight="1">
      <c r="A13" s="282"/>
      <c r="B13" s="292" t="s">
        <v>276</v>
      </c>
      <c r="C13" s="283" t="s">
        <v>84</v>
      </c>
      <c r="D13" s="405" t="s">
        <v>287</v>
      </c>
      <c r="E13" s="406">
        <v>23</v>
      </c>
      <c r="F13" s="284">
        <v>45</v>
      </c>
      <c r="G13" s="284">
        <v>15</v>
      </c>
      <c r="H13" s="406"/>
      <c r="I13" s="293">
        <f t="shared" si="0"/>
        <v>0.8</v>
      </c>
      <c r="J13" s="293">
        <f t="shared" si="1"/>
        <v>1.2</v>
      </c>
      <c r="K13" s="294">
        <f>F13*I13+G13*J13</f>
        <v>54</v>
      </c>
      <c r="L13" s="351"/>
      <c r="M13" s="286"/>
      <c r="N13" s="286"/>
      <c r="O13" s="286">
        <v>0.5</v>
      </c>
      <c r="P13" s="286">
        <v>0.3</v>
      </c>
      <c r="Q13" s="286">
        <f>0.2*E13</f>
        <v>4.6000000000000005</v>
      </c>
      <c r="R13" s="286"/>
      <c r="S13" s="286"/>
      <c r="T13" s="286"/>
      <c r="U13" s="286"/>
      <c r="V13" s="286"/>
      <c r="W13" s="288"/>
      <c r="X13" s="286"/>
      <c r="Y13" s="286"/>
      <c r="Z13" s="286"/>
      <c r="AA13" s="286"/>
      <c r="AB13" s="289"/>
      <c r="AC13" s="351"/>
      <c r="AD13" s="287"/>
      <c r="AE13" s="291"/>
      <c r="AF13" s="352"/>
    </row>
    <row r="14" spans="1:32" s="95" customFormat="1" ht="28.5" customHeight="1" thickBot="1">
      <c r="A14" s="356"/>
      <c r="B14" s="357" t="s">
        <v>276</v>
      </c>
      <c r="C14" s="358" t="s">
        <v>115</v>
      </c>
      <c r="D14" s="407" t="s">
        <v>279</v>
      </c>
      <c r="E14" s="398">
        <v>18</v>
      </c>
      <c r="F14" s="359">
        <v>30</v>
      </c>
      <c r="G14" s="359">
        <v>60</v>
      </c>
      <c r="H14" s="408"/>
      <c r="I14" s="360">
        <f t="shared" si="0"/>
        <v>0.8</v>
      </c>
      <c r="J14" s="360">
        <f t="shared" si="1"/>
        <v>1</v>
      </c>
      <c r="K14" s="361">
        <f>F14*I14+G14*J14*1.2</f>
        <v>96</v>
      </c>
      <c r="L14" s="366"/>
      <c r="M14" s="363"/>
      <c r="N14" s="363"/>
      <c r="O14" s="363">
        <v>0.5</v>
      </c>
      <c r="P14" s="363">
        <v>0.3</v>
      </c>
      <c r="Q14" s="363">
        <f>0.2*E14</f>
        <v>3.6</v>
      </c>
      <c r="R14" s="363"/>
      <c r="S14" s="363"/>
      <c r="T14" s="363"/>
      <c r="U14" s="363"/>
      <c r="V14" s="363"/>
      <c r="W14" s="364"/>
      <c r="X14" s="363"/>
      <c r="Y14" s="363"/>
      <c r="Z14" s="363"/>
      <c r="AA14" s="363"/>
      <c r="AB14" s="372"/>
      <c r="AC14" s="366"/>
      <c r="AD14" s="367"/>
      <c r="AE14" s="368"/>
      <c r="AF14" s="369"/>
    </row>
    <row r="15" spans="1:32" s="95" customFormat="1" ht="28.5" customHeight="1">
      <c r="A15" s="311"/>
      <c r="B15" s="312" t="s">
        <v>280</v>
      </c>
      <c r="C15" s="313" t="s">
        <v>281</v>
      </c>
      <c r="D15" s="399" t="s">
        <v>279</v>
      </c>
      <c r="E15" s="400">
        <v>18</v>
      </c>
      <c r="F15" s="314">
        <v>60</v>
      </c>
      <c r="G15" s="314">
        <v>60</v>
      </c>
      <c r="H15" s="400">
        <v>0</v>
      </c>
      <c r="I15" s="315">
        <f t="shared" si="0"/>
        <v>0.8</v>
      </c>
      <c r="J15" s="315">
        <f t="shared" si="1"/>
        <v>1</v>
      </c>
      <c r="K15" s="316">
        <f aca="true" t="shared" si="2" ref="K15:K20">F15*I15+G15*J15</f>
        <v>108</v>
      </c>
      <c r="L15" s="322">
        <f>SUM(K15:K16)</f>
        <v>240</v>
      </c>
      <c r="M15" s="318">
        <f>(0.15*560)/2</f>
        <v>42</v>
      </c>
      <c r="N15" s="319">
        <f>ROUND(0.15*36*14,1)/2</f>
        <v>37.8</v>
      </c>
      <c r="O15" s="320">
        <v>0.5</v>
      </c>
      <c r="P15" s="320">
        <v>0.3</v>
      </c>
      <c r="Q15" s="320">
        <f>0.2*E14</f>
        <v>3.6</v>
      </c>
      <c r="R15" s="318"/>
      <c r="S15" s="318"/>
      <c r="T15" s="318"/>
      <c r="U15" s="318"/>
      <c r="V15" s="318"/>
      <c r="W15" s="317">
        <f>SUM(M15:V16)</f>
        <v>88.59999999999998</v>
      </c>
      <c r="X15" s="318"/>
      <c r="Y15" s="318"/>
      <c r="Z15" s="318"/>
      <c r="AA15" s="318"/>
      <c r="AB15" s="321">
        <v>0</v>
      </c>
      <c r="AC15" s="322">
        <f>W15+L15</f>
        <v>328.59999999999997</v>
      </c>
      <c r="AD15" s="318">
        <f>560/2</f>
        <v>280</v>
      </c>
      <c r="AE15" s="323">
        <f>AC15-AD15</f>
        <v>48.599999999999966</v>
      </c>
      <c r="AF15" s="324"/>
    </row>
    <row r="16" spans="1:32" s="95" customFormat="1" ht="28.5" customHeight="1" thickBot="1">
      <c r="A16" s="325"/>
      <c r="B16" s="326" t="s">
        <v>280</v>
      </c>
      <c r="C16" s="327" t="s">
        <v>199</v>
      </c>
      <c r="D16" s="401" t="s">
        <v>282</v>
      </c>
      <c r="E16" s="328">
        <v>20</v>
      </c>
      <c r="F16" s="329">
        <v>30</v>
      </c>
      <c r="G16" s="329">
        <v>90</v>
      </c>
      <c r="H16" s="402">
        <v>0</v>
      </c>
      <c r="I16" s="330">
        <f t="shared" si="0"/>
        <v>0.8</v>
      </c>
      <c r="J16" s="330">
        <f t="shared" si="1"/>
        <v>1.2</v>
      </c>
      <c r="K16" s="331">
        <f t="shared" si="2"/>
        <v>132</v>
      </c>
      <c r="L16" s="334"/>
      <c r="M16" s="320"/>
      <c r="N16" s="320"/>
      <c r="O16" s="320">
        <v>0.5</v>
      </c>
      <c r="P16" s="320">
        <v>0.3</v>
      </c>
      <c r="Q16" s="320">
        <f>0.2*E15</f>
        <v>3.6</v>
      </c>
      <c r="R16" s="320"/>
      <c r="S16" s="320"/>
      <c r="T16" s="320"/>
      <c r="U16" s="320"/>
      <c r="V16" s="320"/>
      <c r="W16" s="332"/>
      <c r="X16" s="320"/>
      <c r="Y16" s="320"/>
      <c r="Z16" s="320"/>
      <c r="AA16" s="320"/>
      <c r="AB16" s="333"/>
      <c r="AC16" s="334"/>
      <c r="AD16" s="335"/>
      <c r="AE16" s="336"/>
      <c r="AF16" s="337"/>
    </row>
    <row r="17" spans="1:32" s="95" customFormat="1" ht="28.5" customHeight="1">
      <c r="A17" s="338"/>
      <c r="B17" s="339" t="s">
        <v>283</v>
      </c>
      <c r="C17" s="340" t="s">
        <v>284</v>
      </c>
      <c r="D17" s="403" t="s">
        <v>282</v>
      </c>
      <c r="E17" s="404">
        <v>20</v>
      </c>
      <c r="F17" s="341">
        <v>20</v>
      </c>
      <c r="G17" s="341">
        <v>10</v>
      </c>
      <c r="H17" s="404"/>
      <c r="I17" s="342">
        <f t="shared" si="0"/>
        <v>0.8</v>
      </c>
      <c r="J17" s="342">
        <f t="shared" si="1"/>
        <v>1.2</v>
      </c>
      <c r="K17" s="343">
        <f t="shared" si="2"/>
        <v>28</v>
      </c>
      <c r="L17" s="347">
        <f>SUM(K17:K24)</f>
        <v>265.2</v>
      </c>
      <c r="M17" s="344"/>
      <c r="N17" s="344">
        <f>ROUND(0.15*36*14,1)/2</f>
        <v>37.8</v>
      </c>
      <c r="O17" s="344">
        <v>1</v>
      </c>
      <c r="P17" s="344">
        <v>0.3</v>
      </c>
      <c r="Q17" s="344">
        <f aca="true" t="shared" si="3" ref="Q17:Q39">0.2*E17</f>
        <v>4</v>
      </c>
      <c r="R17" s="344"/>
      <c r="S17" s="344"/>
      <c r="T17" s="344"/>
      <c r="U17" s="344"/>
      <c r="V17" s="344"/>
      <c r="W17" s="345">
        <f>SUM(M17:V24)</f>
        <v>70.69999999999999</v>
      </c>
      <c r="X17" s="344"/>
      <c r="Y17" s="344"/>
      <c r="Z17" s="344"/>
      <c r="AA17" s="344"/>
      <c r="AB17" s="346">
        <v>0</v>
      </c>
      <c r="AC17" s="347">
        <f>L17+W17</f>
        <v>335.9</v>
      </c>
      <c r="AD17" s="348">
        <f>AD15</f>
        <v>280</v>
      </c>
      <c r="AE17" s="349">
        <f>AC17-280</f>
        <v>55.89999999999998</v>
      </c>
      <c r="AF17" s="281"/>
    </row>
    <row r="18" spans="1:32" s="95" customFormat="1" ht="28.5" customHeight="1">
      <c r="A18" s="282"/>
      <c r="B18" s="292" t="s">
        <v>283</v>
      </c>
      <c r="C18" s="405" t="s">
        <v>117</v>
      </c>
      <c r="D18" s="405" t="s">
        <v>285</v>
      </c>
      <c r="E18" s="406">
        <v>23</v>
      </c>
      <c r="F18" s="284">
        <v>15</v>
      </c>
      <c r="G18" s="284">
        <v>15</v>
      </c>
      <c r="H18" s="406"/>
      <c r="I18" s="293">
        <f t="shared" si="0"/>
        <v>0.8</v>
      </c>
      <c r="J18" s="293">
        <f t="shared" si="1"/>
        <v>1.2</v>
      </c>
      <c r="K18" s="294">
        <f t="shared" si="2"/>
        <v>30</v>
      </c>
      <c r="L18" s="351"/>
      <c r="M18" s="286"/>
      <c r="N18" s="286"/>
      <c r="O18" s="286">
        <v>0.5</v>
      </c>
      <c r="P18" s="286">
        <v>0.3</v>
      </c>
      <c r="Q18" s="286">
        <f t="shared" si="3"/>
        <v>4.6000000000000005</v>
      </c>
      <c r="R18" s="286"/>
      <c r="S18" s="286"/>
      <c r="T18" s="286"/>
      <c r="U18" s="286"/>
      <c r="V18" s="286"/>
      <c r="W18" s="288"/>
      <c r="X18" s="286"/>
      <c r="Y18" s="286"/>
      <c r="Z18" s="286"/>
      <c r="AA18" s="286"/>
      <c r="AB18" s="350"/>
      <c r="AC18" s="351"/>
      <c r="AD18" s="287"/>
      <c r="AE18" s="291"/>
      <c r="AF18" s="352"/>
    </row>
    <row r="19" spans="1:32" s="95" customFormat="1" ht="28.5" customHeight="1">
      <c r="A19" s="282"/>
      <c r="B19" s="292" t="s">
        <v>283</v>
      </c>
      <c r="C19" s="405" t="s">
        <v>119</v>
      </c>
      <c r="D19" s="405" t="s">
        <v>285</v>
      </c>
      <c r="E19" s="406">
        <v>23</v>
      </c>
      <c r="F19" s="284">
        <v>15</v>
      </c>
      <c r="G19" s="284">
        <v>15</v>
      </c>
      <c r="H19" s="406"/>
      <c r="I19" s="293">
        <f t="shared" si="0"/>
        <v>0.8</v>
      </c>
      <c r="J19" s="293">
        <f t="shared" si="1"/>
        <v>1.2</v>
      </c>
      <c r="K19" s="294">
        <f t="shared" si="2"/>
        <v>30</v>
      </c>
      <c r="L19" s="351"/>
      <c r="M19" s="286"/>
      <c r="N19" s="286"/>
      <c r="O19" s="286">
        <v>0.5</v>
      </c>
      <c r="P19" s="286">
        <v>0.3</v>
      </c>
      <c r="Q19" s="286">
        <f t="shared" si="3"/>
        <v>4.6000000000000005</v>
      </c>
      <c r="R19" s="286"/>
      <c r="S19" s="286"/>
      <c r="T19" s="286"/>
      <c r="U19" s="286"/>
      <c r="V19" s="286"/>
      <c r="W19" s="288"/>
      <c r="X19" s="286"/>
      <c r="Y19" s="286"/>
      <c r="Z19" s="286"/>
      <c r="AA19" s="286"/>
      <c r="AB19" s="350"/>
      <c r="AC19" s="351"/>
      <c r="AD19" s="287"/>
      <c r="AE19" s="291"/>
      <c r="AF19" s="352"/>
    </row>
    <row r="20" spans="1:32" s="95" customFormat="1" ht="28.5" customHeight="1">
      <c r="A20" s="282"/>
      <c r="B20" s="292" t="s">
        <v>283</v>
      </c>
      <c r="C20" s="405" t="s">
        <v>119</v>
      </c>
      <c r="D20" s="405" t="s">
        <v>286</v>
      </c>
      <c r="E20" s="406">
        <v>8</v>
      </c>
      <c r="F20" s="284">
        <v>20</v>
      </c>
      <c r="G20" s="284">
        <v>10</v>
      </c>
      <c r="H20" s="406"/>
      <c r="I20" s="293">
        <f t="shared" si="0"/>
        <v>0.8</v>
      </c>
      <c r="J20" s="293">
        <f t="shared" si="1"/>
        <v>0.8</v>
      </c>
      <c r="K20" s="294">
        <f t="shared" si="2"/>
        <v>24</v>
      </c>
      <c r="L20" s="351"/>
      <c r="M20" s="286"/>
      <c r="N20" s="286"/>
      <c r="O20" s="286">
        <v>0.5</v>
      </c>
      <c r="P20" s="286">
        <v>0.3</v>
      </c>
      <c r="Q20" s="286">
        <f t="shared" si="3"/>
        <v>1.6</v>
      </c>
      <c r="R20" s="286"/>
      <c r="S20" s="286"/>
      <c r="T20" s="286"/>
      <c r="U20" s="286"/>
      <c r="V20" s="286"/>
      <c r="W20" s="288"/>
      <c r="X20" s="286"/>
      <c r="Y20" s="286"/>
      <c r="Z20" s="286"/>
      <c r="AA20" s="286"/>
      <c r="AB20" s="350"/>
      <c r="AC20" s="351"/>
      <c r="AD20" s="287"/>
      <c r="AE20" s="291"/>
      <c r="AF20" s="352"/>
    </row>
    <row r="21" spans="1:32" s="95" customFormat="1" ht="28.5" customHeight="1">
      <c r="A21" s="282"/>
      <c r="B21" s="292" t="s">
        <v>283</v>
      </c>
      <c r="C21" s="405" t="s">
        <v>119</v>
      </c>
      <c r="D21" s="405" t="s">
        <v>358</v>
      </c>
      <c r="E21" s="406">
        <v>16</v>
      </c>
      <c r="F21" s="284">
        <v>20</v>
      </c>
      <c r="G21" s="284">
        <v>10</v>
      </c>
      <c r="H21" s="406"/>
      <c r="I21" s="293">
        <f>IF(E21&lt;25,0.8,IF(AND(E21&gt;=26,E21&lt;=35),1,IF(AND(E21&gt;=36,E21&lt;=50),1.2,IF(AND(E21&lt;60),1.3,))))</f>
        <v>0.8</v>
      </c>
      <c r="J21" s="293">
        <f>IF(E21&lt;15,0.8,IF(AND(E21&gt;=15,E21&lt;=18),1,IF(AND(E21&gt;=19,E21&lt;=25),1.2,IF(AND(E21&lt;36),1.3,"Tách lớp"))))</f>
        <v>1</v>
      </c>
      <c r="K21" s="294">
        <f>F21*I21+G21*J21</f>
        <v>26</v>
      </c>
      <c r="L21" s="351"/>
      <c r="M21" s="286"/>
      <c r="N21" s="286"/>
      <c r="O21" s="286">
        <v>0.5</v>
      </c>
      <c r="P21" s="286">
        <v>0.3</v>
      </c>
      <c r="Q21" s="286">
        <f>0.2*E21</f>
        <v>3.2</v>
      </c>
      <c r="R21" s="286"/>
      <c r="S21" s="286"/>
      <c r="T21" s="286"/>
      <c r="U21" s="286"/>
      <c r="V21" s="286"/>
      <c r="W21" s="288"/>
      <c r="X21" s="286"/>
      <c r="Y21" s="286"/>
      <c r="Z21" s="286"/>
      <c r="AA21" s="286"/>
      <c r="AB21" s="350"/>
      <c r="AC21" s="351"/>
      <c r="AD21" s="287"/>
      <c r="AE21" s="291"/>
      <c r="AF21" s="352"/>
    </row>
    <row r="22" spans="1:32" s="95" customFormat="1" ht="28.5" customHeight="1">
      <c r="A22" s="282"/>
      <c r="B22" s="292" t="s">
        <v>283</v>
      </c>
      <c r="C22" s="283" t="s">
        <v>109</v>
      </c>
      <c r="D22" s="405" t="s">
        <v>286</v>
      </c>
      <c r="E22" s="406">
        <v>8</v>
      </c>
      <c r="F22" s="284">
        <v>24</v>
      </c>
      <c r="G22" s="284">
        <v>21</v>
      </c>
      <c r="H22" s="406"/>
      <c r="I22" s="293">
        <f aca="true" t="shared" si="4" ref="I22:I47">IF(E22&lt;25,0.8,IF(AND(E22&gt;=26,E22&lt;=35),1,IF(AND(E22&gt;=36,E22&lt;=50),1.2,IF(AND(E22&lt;60),1.3,))))</f>
        <v>0.8</v>
      </c>
      <c r="J22" s="293">
        <f aca="true" t="shared" si="5" ref="J22:J47">IF(E22&lt;15,0.8,IF(AND(E22&gt;=15,E22&lt;=18),1,IF(AND(E22&gt;=19,E22&lt;=25),1.2,IF(AND(E22&lt;36),1.3,"Tách lớp"))))</f>
        <v>0.8</v>
      </c>
      <c r="K22" s="294">
        <f aca="true" t="shared" si="6" ref="K22:K39">F22*I22+G22*J22</f>
        <v>36</v>
      </c>
      <c r="L22" s="351"/>
      <c r="M22" s="286"/>
      <c r="N22" s="286"/>
      <c r="O22" s="286">
        <v>0.5</v>
      </c>
      <c r="P22" s="286">
        <v>0.3</v>
      </c>
      <c r="Q22" s="286">
        <f t="shared" si="3"/>
        <v>1.6</v>
      </c>
      <c r="R22" s="286"/>
      <c r="S22" s="286"/>
      <c r="T22" s="286"/>
      <c r="U22" s="286"/>
      <c r="V22" s="286"/>
      <c r="W22" s="353"/>
      <c r="X22" s="353"/>
      <c r="Y22" s="353"/>
      <c r="Z22" s="353"/>
      <c r="AA22" s="353"/>
      <c r="AB22" s="353"/>
      <c r="AC22" s="353"/>
      <c r="AD22" s="353"/>
      <c r="AE22" s="353"/>
      <c r="AF22" s="352"/>
    </row>
    <row r="23" spans="1:32" s="95" customFormat="1" ht="28.5" customHeight="1">
      <c r="A23" s="282"/>
      <c r="B23" s="292" t="s">
        <v>283</v>
      </c>
      <c r="C23" s="283" t="s">
        <v>109</v>
      </c>
      <c r="D23" s="405" t="s">
        <v>358</v>
      </c>
      <c r="E23" s="406">
        <v>16</v>
      </c>
      <c r="F23" s="284">
        <v>24</v>
      </c>
      <c r="G23" s="284">
        <v>21</v>
      </c>
      <c r="H23" s="406"/>
      <c r="I23" s="293">
        <f t="shared" si="4"/>
        <v>0.8</v>
      </c>
      <c r="J23" s="293">
        <f t="shared" si="5"/>
        <v>1</v>
      </c>
      <c r="K23" s="294">
        <f t="shared" si="6"/>
        <v>40.2</v>
      </c>
      <c r="L23" s="351"/>
      <c r="M23" s="286"/>
      <c r="N23" s="286"/>
      <c r="O23" s="286">
        <v>0.5</v>
      </c>
      <c r="P23" s="286">
        <v>0.3</v>
      </c>
      <c r="Q23" s="286">
        <f t="shared" si="3"/>
        <v>3.2</v>
      </c>
      <c r="R23" s="286"/>
      <c r="S23" s="286"/>
      <c r="T23" s="286"/>
      <c r="U23" s="286"/>
      <c r="V23" s="286"/>
      <c r="W23" s="288"/>
      <c r="X23" s="286"/>
      <c r="Y23" s="286"/>
      <c r="Z23" s="286"/>
      <c r="AA23" s="286"/>
      <c r="AB23" s="350"/>
      <c r="AC23" s="351"/>
      <c r="AD23" s="287"/>
      <c r="AE23" s="291"/>
      <c r="AF23" s="352"/>
    </row>
    <row r="24" spans="1:32" s="95" customFormat="1" ht="28.5" customHeight="1" thickBot="1">
      <c r="A24" s="282"/>
      <c r="B24" s="292" t="s">
        <v>283</v>
      </c>
      <c r="C24" s="283" t="s">
        <v>84</v>
      </c>
      <c r="D24" s="405" t="s">
        <v>278</v>
      </c>
      <c r="E24" s="353">
        <v>16</v>
      </c>
      <c r="F24" s="284">
        <v>45</v>
      </c>
      <c r="G24" s="284">
        <v>15</v>
      </c>
      <c r="H24" s="406"/>
      <c r="I24" s="293">
        <f t="shared" si="4"/>
        <v>0.8</v>
      </c>
      <c r="J24" s="293">
        <f t="shared" si="5"/>
        <v>1</v>
      </c>
      <c r="K24" s="294">
        <f t="shared" si="6"/>
        <v>51</v>
      </c>
      <c r="L24" s="351"/>
      <c r="M24" s="286"/>
      <c r="N24" s="286"/>
      <c r="O24" s="286">
        <v>0.5</v>
      </c>
      <c r="P24" s="286">
        <v>0.3</v>
      </c>
      <c r="Q24" s="286">
        <f t="shared" si="3"/>
        <v>3.2</v>
      </c>
      <c r="R24" s="286"/>
      <c r="S24" s="286"/>
      <c r="T24" s="286"/>
      <c r="U24" s="286"/>
      <c r="V24" s="286"/>
      <c r="W24" s="288"/>
      <c r="X24" s="350"/>
      <c r="Y24" s="350"/>
      <c r="Z24" s="350"/>
      <c r="AA24" s="350"/>
      <c r="AB24" s="289"/>
      <c r="AC24" s="285"/>
      <c r="AD24" s="289"/>
      <c r="AE24" s="354"/>
      <c r="AF24" s="355"/>
    </row>
    <row r="25" spans="1:32" s="95" customFormat="1" ht="28.5" customHeight="1">
      <c r="A25" s="148"/>
      <c r="B25" s="339" t="s">
        <v>288</v>
      </c>
      <c r="C25" s="340" t="s">
        <v>188</v>
      </c>
      <c r="D25" s="403" t="s">
        <v>287</v>
      </c>
      <c r="E25" s="404">
        <v>23</v>
      </c>
      <c r="F25" s="341">
        <v>30</v>
      </c>
      <c r="G25" s="341">
        <v>30</v>
      </c>
      <c r="H25" s="404">
        <v>0</v>
      </c>
      <c r="I25" s="342">
        <f t="shared" si="4"/>
        <v>0.8</v>
      </c>
      <c r="J25" s="342">
        <f t="shared" si="5"/>
        <v>1.2</v>
      </c>
      <c r="K25" s="343">
        <f t="shared" si="6"/>
        <v>60</v>
      </c>
      <c r="L25" s="347">
        <f>SUM(K25:K28)</f>
        <v>282</v>
      </c>
      <c r="M25" s="344"/>
      <c r="N25" s="344">
        <f>ROUND(0.15*36*14,1)/2</f>
        <v>37.8</v>
      </c>
      <c r="O25" s="344">
        <v>0.5</v>
      </c>
      <c r="P25" s="344">
        <v>0.3</v>
      </c>
      <c r="Q25" s="344">
        <f t="shared" si="3"/>
        <v>4.6000000000000005</v>
      </c>
      <c r="R25" s="344"/>
      <c r="S25" s="344"/>
      <c r="T25" s="344"/>
      <c r="U25" s="344"/>
      <c r="V25" s="344"/>
      <c r="W25" s="345">
        <f>SUM(N25:V28)</f>
        <v>58.39999999999999</v>
      </c>
      <c r="X25" s="344"/>
      <c r="Y25" s="344"/>
      <c r="Z25" s="344"/>
      <c r="AA25" s="344"/>
      <c r="AB25" s="370">
        <v>0</v>
      </c>
      <c r="AC25" s="371">
        <f>L25+W25</f>
        <v>340.4</v>
      </c>
      <c r="AD25" s="348">
        <f>AD17</f>
        <v>280</v>
      </c>
      <c r="AE25" s="349">
        <f>AC25-AD25</f>
        <v>60.39999999999998</v>
      </c>
      <c r="AF25" s="281"/>
    </row>
    <row r="26" spans="1:32" s="147" customFormat="1" ht="28.5" customHeight="1">
      <c r="A26" s="172"/>
      <c r="B26" s="292" t="s">
        <v>288</v>
      </c>
      <c r="C26" s="283" t="s">
        <v>114</v>
      </c>
      <c r="D26" s="405" t="s">
        <v>285</v>
      </c>
      <c r="E26" s="406">
        <v>23</v>
      </c>
      <c r="F26" s="284">
        <v>30</v>
      </c>
      <c r="G26" s="284">
        <v>15</v>
      </c>
      <c r="H26" s="406">
        <v>1</v>
      </c>
      <c r="I26" s="293">
        <f t="shared" si="4"/>
        <v>0.8</v>
      </c>
      <c r="J26" s="293">
        <f t="shared" si="5"/>
        <v>1.2</v>
      </c>
      <c r="K26" s="294">
        <f t="shared" si="6"/>
        <v>42</v>
      </c>
      <c r="L26" s="351"/>
      <c r="M26" s="286"/>
      <c r="N26" s="286"/>
      <c r="O26" s="286">
        <v>0.5</v>
      </c>
      <c r="P26" s="286">
        <v>0.3</v>
      </c>
      <c r="Q26" s="286">
        <f t="shared" si="3"/>
        <v>4.6000000000000005</v>
      </c>
      <c r="R26" s="286"/>
      <c r="S26" s="286"/>
      <c r="T26" s="286"/>
      <c r="U26" s="286"/>
      <c r="V26" s="286"/>
      <c r="W26" s="288"/>
      <c r="X26" s="286"/>
      <c r="Y26" s="286"/>
      <c r="Z26" s="286"/>
      <c r="AA26" s="286"/>
      <c r="AB26" s="289"/>
      <c r="AC26" s="290"/>
      <c r="AD26" s="287"/>
      <c r="AE26" s="291"/>
      <c r="AF26" s="352"/>
    </row>
    <row r="27" spans="1:32" s="147" customFormat="1" ht="28.5" customHeight="1">
      <c r="A27" s="86"/>
      <c r="B27" s="292" t="s">
        <v>288</v>
      </c>
      <c r="C27" s="283" t="s">
        <v>289</v>
      </c>
      <c r="D27" s="405" t="s">
        <v>290</v>
      </c>
      <c r="E27" s="353">
        <v>18</v>
      </c>
      <c r="F27" s="284">
        <v>30</v>
      </c>
      <c r="G27" s="284">
        <v>90</v>
      </c>
      <c r="H27" s="406">
        <v>0</v>
      </c>
      <c r="I27" s="293">
        <f t="shared" si="4"/>
        <v>0.8</v>
      </c>
      <c r="J27" s="293">
        <f t="shared" si="5"/>
        <v>1</v>
      </c>
      <c r="K27" s="294">
        <f t="shared" si="6"/>
        <v>114</v>
      </c>
      <c r="L27" s="351"/>
      <c r="M27" s="286"/>
      <c r="N27" s="286"/>
      <c r="O27" s="286">
        <v>0.5</v>
      </c>
      <c r="P27" s="286">
        <v>0.3</v>
      </c>
      <c r="Q27" s="286">
        <f t="shared" si="3"/>
        <v>3.6</v>
      </c>
      <c r="R27" s="286"/>
      <c r="S27" s="286"/>
      <c r="T27" s="286"/>
      <c r="U27" s="286"/>
      <c r="V27" s="286"/>
      <c r="W27" s="288"/>
      <c r="X27" s="286"/>
      <c r="Y27" s="286"/>
      <c r="Z27" s="286"/>
      <c r="AA27" s="286"/>
      <c r="AB27" s="289"/>
      <c r="AC27" s="290"/>
      <c r="AD27" s="287"/>
      <c r="AE27" s="291"/>
      <c r="AF27" s="352"/>
    </row>
    <row r="28" spans="1:32" s="147" customFormat="1" ht="28.5" customHeight="1" thickBot="1">
      <c r="A28" s="158"/>
      <c r="B28" s="357" t="s">
        <v>288</v>
      </c>
      <c r="C28" s="358" t="s">
        <v>187</v>
      </c>
      <c r="D28" s="407" t="s">
        <v>278</v>
      </c>
      <c r="E28" s="408">
        <v>23</v>
      </c>
      <c r="F28" s="359">
        <v>15</v>
      </c>
      <c r="G28" s="359">
        <v>45</v>
      </c>
      <c r="H28" s="408">
        <v>0</v>
      </c>
      <c r="I28" s="360">
        <f t="shared" si="4"/>
        <v>0.8</v>
      </c>
      <c r="J28" s="360">
        <f t="shared" si="5"/>
        <v>1.2</v>
      </c>
      <c r="K28" s="361">
        <f t="shared" si="6"/>
        <v>66</v>
      </c>
      <c r="L28" s="366"/>
      <c r="M28" s="363"/>
      <c r="N28" s="363"/>
      <c r="O28" s="363">
        <v>0.5</v>
      </c>
      <c r="P28" s="363">
        <v>0.3</v>
      </c>
      <c r="Q28" s="363">
        <f t="shared" si="3"/>
        <v>4.6000000000000005</v>
      </c>
      <c r="R28" s="363"/>
      <c r="S28" s="363"/>
      <c r="T28" s="363"/>
      <c r="U28" s="363"/>
      <c r="V28" s="363"/>
      <c r="W28" s="364"/>
      <c r="X28" s="372"/>
      <c r="Y28" s="372"/>
      <c r="Z28" s="372"/>
      <c r="AA28" s="372"/>
      <c r="AB28" s="372"/>
      <c r="AC28" s="362"/>
      <c r="AD28" s="365"/>
      <c r="AE28" s="373"/>
      <c r="AF28" s="374"/>
    </row>
    <row r="29" spans="1:32" s="147" customFormat="1" ht="28.5" customHeight="1">
      <c r="A29" s="338"/>
      <c r="B29" s="339" t="s">
        <v>291</v>
      </c>
      <c r="C29" s="340" t="s">
        <v>146</v>
      </c>
      <c r="D29" s="403" t="s">
        <v>286</v>
      </c>
      <c r="E29" s="404">
        <v>8</v>
      </c>
      <c r="F29" s="341">
        <v>30</v>
      </c>
      <c r="G29" s="341">
        <v>90</v>
      </c>
      <c r="H29" s="404">
        <v>0</v>
      </c>
      <c r="I29" s="342">
        <f t="shared" si="4"/>
        <v>0.8</v>
      </c>
      <c r="J29" s="342">
        <f t="shared" si="5"/>
        <v>0.8</v>
      </c>
      <c r="K29" s="343">
        <f t="shared" si="6"/>
        <v>96</v>
      </c>
      <c r="L29" s="347">
        <f>SUM(K29:K30)</f>
        <v>150</v>
      </c>
      <c r="M29" s="344">
        <v>90</v>
      </c>
      <c r="N29" s="344">
        <f>ROUND(0.15*36*14,1)/2</f>
        <v>37.8</v>
      </c>
      <c r="O29" s="344">
        <v>0.5</v>
      </c>
      <c r="P29" s="344">
        <v>0.3</v>
      </c>
      <c r="Q29" s="344">
        <f t="shared" si="3"/>
        <v>1.6</v>
      </c>
      <c r="R29" s="344"/>
      <c r="S29" s="344"/>
      <c r="T29" s="344"/>
      <c r="U29" s="344"/>
      <c r="V29" s="344"/>
      <c r="W29" s="345">
        <f>SUM(M29:Q30)</f>
        <v>135.00000000000003</v>
      </c>
      <c r="X29" s="344"/>
      <c r="Y29" s="344"/>
      <c r="Z29" s="344"/>
      <c r="AA29" s="344"/>
      <c r="AB29" s="346">
        <v>0</v>
      </c>
      <c r="AC29" s="347">
        <f>L29+W29</f>
        <v>285</v>
      </c>
      <c r="AD29" s="348">
        <f>AD25</f>
        <v>280</v>
      </c>
      <c r="AE29" s="349">
        <f>AC29-AD29</f>
        <v>5</v>
      </c>
      <c r="AF29" s="281"/>
    </row>
    <row r="30" spans="1:32" s="170" customFormat="1" ht="23.25" customHeight="1" thickBot="1">
      <c r="A30" s="356"/>
      <c r="B30" s="357" t="s">
        <v>291</v>
      </c>
      <c r="C30" s="357" t="s">
        <v>314</v>
      </c>
      <c r="D30" s="407" t="s">
        <v>282</v>
      </c>
      <c r="E30" s="408">
        <v>20</v>
      </c>
      <c r="F30" s="359">
        <v>0</v>
      </c>
      <c r="G30" s="359">
        <v>45</v>
      </c>
      <c r="H30" s="408">
        <v>0</v>
      </c>
      <c r="I30" s="360">
        <f t="shared" si="4"/>
        <v>0.8</v>
      </c>
      <c r="J30" s="360">
        <f t="shared" si="5"/>
        <v>1.2</v>
      </c>
      <c r="K30" s="361">
        <f t="shared" si="6"/>
        <v>54</v>
      </c>
      <c r="L30" s="366"/>
      <c r="M30" s="363"/>
      <c r="N30" s="367"/>
      <c r="O30" s="363">
        <v>0.5</v>
      </c>
      <c r="P30" s="363">
        <v>0.3</v>
      </c>
      <c r="Q30" s="363">
        <f t="shared" si="3"/>
        <v>4</v>
      </c>
      <c r="R30" s="363"/>
      <c r="S30" s="363"/>
      <c r="T30" s="363"/>
      <c r="U30" s="363"/>
      <c r="V30" s="363"/>
      <c r="W30" s="364"/>
      <c r="X30" s="363"/>
      <c r="Y30" s="363"/>
      <c r="Z30" s="363"/>
      <c r="AA30" s="363"/>
      <c r="AB30" s="365"/>
      <c r="AC30" s="375"/>
      <c r="AD30" s="367"/>
      <c r="AE30" s="368"/>
      <c r="AF30" s="369"/>
    </row>
    <row r="31" spans="1:32" s="147" customFormat="1" ht="28.5" customHeight="1">
      <c r="A31" s="338"/>
      <c r="B31" s="339" t="s">
        <v>292</v>
      </c>
      <c r="C31" s="340" t="s">
        <v>203</v>
      </c>
      <c r="D31" s="403" t="s">
        <v>282</v>
      </c>
      <c r="E31" s="404">
        <v>20</v>
      </c>
      <c r="F31" s="341">
        <v>30</v>
      </c>
      <c r="G31" s="341">
        <v>60</v>
      </c>
      <c r="H31" s="404">
        <v>0</v>
      </c>
      <c r="I31" s="342">
        <f t="shared" si="4"/>
        <v>0.8</v>
      </c>
      <c r="J31" s="342">
        <f t="shared" si="5"/>
        <v>1.2</v>
      </c>
      <c r="K31" s="343">
        <f t="shared" si="6"/>
        <v>96</v>
      </c>
      <c r="L31" s="347">
        <f>SUM(K31:K34)</f>
        <v>252</v>
      </c>
      <c r="M31" s="344"/>
      <c r="N31" s="344">
        <f>ROUND(0.15*36*14,1)/2</f>
        <v>37.8</v>
      </c>
      <c r="O31" s="344">
        <v>0.5</v>
      </c>
      <c r="P31" s="344">
        <v>0.3</v>
      </c>
      <c r="Q31" s="344">
        <f t="shared" si="3"/>
        <v>4</v>
      </c>
      <c r="R31" s="344"/>
      <c r="S31" s="344"/>
      <c r="T31" s="344"/>
      <c r="U31" s="344"/>
      <c r="V31" s="344"/>
      <c r="W31" s="345">
        <f>SUM(N31:Q34)</f>
        <v>52.99999999999999</v>
      </c>
      <c r="X31" s="344"/>
      <c r="Y31" s="344"/>
      <c r="Z31" s="344"/>
      <c r="AA31" s="344"/>
      <c r="AB31" s="370">
        <v>0</v>
      </c>
      <c r="AC31" s="371">
        <f>W31+L31</f>
        <v>305</v>
      </c>
      <c r="AD31" s="348">
        <f>AD29</f>
        <v>280</v>
      </c>
      <c r="AE31" s="349">
        <f>AC31-AD31</f>
        <v>25</v>
      </c>
      <c r="AF31" s="281"/>
    </row>
    <row r="32" spans="1:32" s="147" customFormat="1" ht="28.5" customHeight="1">
      <c r="A32" s="282"/>
      <c r="B32" s="292" t="s">
        <v>292</v>
      </c>
      <c r="C32" s="405" t="s">
        <v>359</v>
      </c>
      <c r="D32" s="405" t="s">
        <v>360</v>
      </c>
      <c r="E32" s="406">
        <v>8</v>
      </c>
      <c r="F32" s="284">
        <v>30</v>
      </c>
      <c r="G32" s="284">
        <v>30</v>
      </c>
      <c r="H32" s="406">
        <v>1</v>
      </c>
      <c r="I32" s="293">
        <f t="shared" si="4"/>
        <v>0.8</v>
      </c>
      <c r="J32" s="293">
        <f t="shared" si="5"/>
        <v>0.8</v>
      </c>
      <c r="K32" s="294">
        <f t="shared" si="6"/>
        <v>48</v>
      </c>
      <c r="L32" s="351"/>
      <c r="M32" s="286"/>
      <c r="N32" s="286"/>
      <c r="O32" s="286">
        <v>0.5</v>
      </c>
      <c r="P32" s="286">
        <v>0.3</v>
      </c>
      <c r="Q32" s="286">
        <f t="shared" si="3"/>
        <v>1.6</v>
      </c>
      <c r="R32" s="286"/>
      <c r="S32" s="286"/>
      <c r="T32" s="286"/>
      <c r="U32" s="286"/>
      <c r="V32" s="286"/>
      <c r="W32" s="288"/>
      <c r="X32" s="286"/>
      <c r="Y32" s="286"/>
      <c r="Z32" s="286"/>
      <c r="AA32" s="286"/>
      <c r="AB32" s="289"/>
      <c r="AC32" s="290"/>
      <c r="AD32" s="287"/>
      <c r="AE32" s="291"/>
      <c r="AF32" s="352"/>
    </row>
    <row r="33" spans="1:32" s="147" customFormat="1" ht="28.5" customHeight="1">
      <c r="A33" s="282"/>
      <c r="B33" s="292" t="s">
        <v>292</v>
      </c>
      <c r="C33" s="405" t="s">
        <v>359</v>
      </c>
      <c r="D33" s="405" t="s">
        <v>361</v>
      </c>
      <c r="E33" s="406">
        <v>16</v>
      </c>
      <c r="F33" s="284">
        <v>30</v>
      </c>
      <c r="G33" s="284">
        <v>30</v>
      </c>
      <c r="H33" s="406">
        <v>1</v>
      </c>
      <c r="I33" s="293">
        <f t="shared" si="4"/>
        <v>0.8</v>
      </c>
      <c r="J33" s="293">
        <f t="shared" si="5"/>
        <v>1</v>
      </c>
      <c r="K33" s="294">
        <f t="shared" si="6"/>
        <v>54</v>
      </c>
      <c r="L33" s="351"/>
      <c r="M33" s="286"/>
      <c r="N33" s="286"/>
      <c r="O33" s="286">
        <v>0.5</v>
      </c>
      <c r="P33" s="286">
        <v>0.3</v>
      </c>
      <c r="Q33" s="286">
        <f t="shared" si="3"/>
        <v>3.2</v>
      </c>
      <c r="R33" s="286"/>
      <c r="S33" s="286"/>
      <c r="T33" s="286"/>
      <c r="U33" s="286"/>
      <c r="V33" s="286"/>
      <c r="W33" s="288"/>
      <c r="X33" s="286"/>
      <c r="Y33" s="286"/>
      <c r="Z33" s="286"/>
      <c r="AA33" s="286"/>
      <c r="AB33" s="289"/>
      <c r="AC33" s="290"/>
      <c r="AD33" s="287"/>
      <c r="AE33" s="291"/>
      <c r="AF33" s="352"/>
    </row>
    <row r="34" spans="1:32" s="147" customFormat="1" ht="28.5" customHeight="1" thickBot="1">
      <c r="A34" s="356"/>
      <c r="B34" s="357" t="s">
        <v>292</v>
      </c>
      <c r="C34" s="358" t="s">
        <v>188</v>
      </c>
      <c r="D34" s="407" t="s">
        <v>278</v>
      </c>
      <c r="E34" s="408">
        <v>16</v>
      </c>
      <c r="F34" s="359">
        <v>30</v>
      </c>
      <c r="G34" s="359">
        <v>30</v>
      </c>
      <c r="H34" s="408">
        <v>0</v>
      </c>
      <c r="I34" s="360">
        <f t="shared" si="4"/>
        <v>0.8</v>
      </c>
      <c r="J34" s="360">
        <f t="shared" si="5"/>
        <v>1</v>
      </c>
      <c r="K34" s="361">
        <f t="shared" si="6"/>
        <v>54</v>
      </c>
      <c r="L34" s="366"/>
      <c r="M34" s="363"/>
      <c r="N34" s="363"/>
      <c r="O34" s="363">
        <v>0.5</v>
      </c>
      <c r="P34" s="363">
        <v>0.3</v>
      </c>
      <c r="Q34" s="363">
        <f t="shared" si="3"/>
        <v>3.2</v>
      </c>
      <c r="R34" s="363"/>
      <c r="S34" s="363"/>
      <c r="T34" s="363"/>
      <c r="U34" s="363"/>
      <c r="V34" s="363"/>
      <c r="W34" s="364"/>
      <c r="X34" s="363"/>
      <c r="Y34" s="363"/>
      <c r="Z34" s="363"/>
      <c r="AA34" s="363"/>
      <c r="AB34" s="365"/>
      <c r="AC34" s="375"/>
      <c r="AD34" s="367"/>
      <c r="AE34" s="368"/>
      <c r="AF34" s="369"/>
    </row>
    <row r="35" spans="1:32" s="147" customFormat="1" ht="28.5" customHeight="1" thickBot="1">
      <c r="A35" s="178"/>
      <c r="B35" s="179" t="s">
        <v>76</v>
      </c>
      <c r="C35" s="180" t="s">
        <v>315</v>
      </c>
      <c r="D35" s="409" t="s">
        <v>282</v>
      </c>
      <c r="E35" s="410">
        <v>20</v>
      </c>
      <c r="F35" s="181">
        <v>15</v>
      </c>
      <c r="G35" s="181"/>
      <c r="H35" s="410">
        <v>0</v>
      </c>
      <c r="I35" s="84">
        <f t="shared" si="4"/>
        <v>0.8</v>
      </c>
      <c r="J35" s="84">
        <f t="shared" si="5"/>
        <v>1.2</v>
      </c>
      <c r="K35" s="85">
        <f t="shared" si="6"/>
        <v>12</v>
      </c>
      <c r="L35" s="411"/>
      <c r="M35" s="427">
        <f>ROUND(0.3*32*14,0)</f>
        <v>134</v>
      </c>
      <c r="N35" s="183"/>
      <c r="O35" s="184">
        <v>0.5</v>
      </c>
      <c r="P35" s="184">
        <v>0.3</v>
      </c>
      <c r="Q35" s="184">
        <f t="shared" si="3"/>
        <v>4</v>
      </c>
      <c r="R35" s="184"/>
      <c r="S35" s="184"/>
      <c r="T35" s="184"/>
      <c r="U35" s="184"/>
      <c r="V35" s="184">
        <f>12*14</f>
        <v>168</v>
      </c>
      <c r="W35" s="182">
        <f>SUM(M35:V35)</f>
        <v>306.8</v>
      </c>
      <c r="X35" s="183"/>
      <c r="Y35" s="184"/>
      <c r="Z35" s="184"/>
      <c r="AA35" s="184"/>
      <c r="AB35" s="185">
        <v>0</v>
      </c>
      <c r="AC35" s="186">
        <f>K35+W35</f>
        <v>318.8</v>
      </c>
      <c r="AD35" s="183">
        <f>AD31</f>
        <v>280</v>
      </c>
      <c r="AE35" s="187">
        <f>AC35-AD35</f>
        <v>38.80000000000001</v>
      </c>
      <c r="AF35" s="188"/>
    </row>
    <row r="36" spans="1:32" s="147" customFormat="1" ht="28.5" customHeight="1">
      <c r="A36" s="376"/>
      <c r="B36" s="339" t="s">
        <v>293</v>
      </c>
      <c r="C36" s="340" t="s">
        <v>362</v>
      </c>
      <c r="D36" s="403" t="s">
        <v>282</v>
      </c>
      <c r="E36" s="404">
        <v>20</v>
      </c>
      <c r="F36" s="341">
        <v>15</v>
      </c>
      <c r="G36" s="341">
        <v>45</v>
      </c>
      <c r="H36" s="404">
        <v>0</v>
      </c>
      <c r="I36" s="342">
        <f t="shared" si="4"/>
        <v>0.8</v>
      </c>
      <c r="J36" s="342">
        <f t="shared" si="5"/>
        <v>1.2</v>
      </c>
      <c r="K36" s="343">
        <f t="shared" si="6"/>
        <v>66</v>
      </c>
      <c r="L36" s="347">
        <f>SUM(K36:K40)</f>
        <v>150</v>
      </c>
      <c r="M36" s="344"/>
      <c r="N36" s="344">
        <f>N31</f>
        <v>37.8</v>
      </c>
      <c r="O36" s="344">
        <v>0.5</v>
      </c>
      <c r="P36" s="344">
        <v>0.3</v>
      </c>
      <c r="Q36" s="344">
        <f t="shared" si="3"/>
        <v>4</v>
      </c>
      <c r="R36" s="344"/>
      <c r="S36" s="344"/>
      <c r="T36" s="344"/>
      <c r="U36" s="344"/>
      <c r="V36" s="344"/>
      <c r="W36" s="345">
        <f>SUM(N36:U41)</f>
        <v>126.99999999999999</v>
      </c>
      <c r="X36" s="344"/>
      <c r="Y36" s="344"/>
      <c r="Z36" s="344"/>
      <c r="AA36" s="344"/>
      <c r="AB36" s="370"/>
      <c r="AC36" s="371">
        <f>L36+W36</f>
        <v>277</v>
      </c>
      <c r="AD36" s="371">
        <f>AD35</f>
        <v>280</v>
      </c>
      <c r="AE36" s="377">
        <f>AC36-AD36</f>
        <v>-3</v>
      </c>
      <c r="AF36" s="378"/>
    </row>
    <row r="37" spans="1:32" s="147" customFormat="1" ht="24" customHeight="1">
      <c r="A37" s="379"/>
      <c r="B37" s="292" t="s">
        <v>293</v>
      </c>
      <c r="C37" s="405" t="s">
        <v>103</v>
      </c>
      <c r="D37" s="405" t="s">
        <v>277</v>
      </c>
      <c r="E37" s="406">
        <v>14</v>
      </c>
      <c r="F37" s="284">
        <v>15</v>
      </c>
      <c r="G37" s="284">
        <v>15</v>
      </c>
      <c r="H37" s="406"/>
      <c r="I37" s="293">
        <f t="shared" si="4"/>
        <v>0.8</v>
      </c>
      <c r="J37" s="293">
        <f t="shared" si="5"/>
        <v>0.8</v>
      </c>
      <c r="K37" s="294">
        <f t="shared" si="6"/>
        <v>24</v>
      </c>
      <c r="L37" s="351"/>
      <c r="M37" s="286"/>
      <c r="N37" s="286"/>
      <c r="O37" s="286">
        <v>0.5</v>
      </c>
      <c r="P37" s="286">
        <v>0.3</v>
      </c>
      <c r="Q37" s="286">
        <f t="shared" si="3"/>
        <v>2.8000000000000003</v>
      </c>
      <c r="R37" s="286"/>
      <c r="S37" s="286"/>
      <c r="T37" s="286"/>
      <c r="U37" s="286"/>
      <c r="V37" s="286"/>
      <c r="W37" s="288"/>
      <c r="X37" s="286"/>
      <c r="Y37" s="286"/>
      <c r="Z37" s="286"/>
      <c r="AA37" s="286"/>
      <c r="AB37" s="289"/>
      <c r="AC37" s="351"/>
      <c r="AD37" s="287"/>
      <c r="AE37" s="291"/>
      <c r="AF37" s="380"/>
    </row>
    <row r="38" spans="1:32" s="147" customFormat="1" ht="24" customHeight="1">
      <c r="A38" s="379"/>
      <c r="B38" s="292" t="s">
        <v>293</v>
      </c>
      <c r="C38" s="405" t="s">
        <v>103</v>
      </c>
      <c r="D38" s="405" t="s">
        <v>286</v>
      </c>
      <c r="E38" s="406">
        <v>8</v>
      </c>
      <c r="F38" s="284">
        <v>15</v>
      </c>
      <c r="G38" s="284">
        <v>15</v>
      </c>
      <c r="H38" s="406"/>
      <c r="I38" s="293">
        <f t="shared" si="4"/>
        <v>0.8</v>
      </c>
      <c r="J38" s="293">
        <f t="shared" si="5"/>
        <v>0.8</v>
      </c>
      <c r="K38" s="294">
        <f t="shared" si="6"/>
        <v>24</v>
      </c>
      <c r="L38" s="351"/>
      <c r="M38" s="286"/>
      <c r="N38" s="286"/>
      <c r="O38" s="286">
        <v>0.5</v>
      </c>
      <c r="P38" s="286">
        <v>0.3</v>
      </c>
      <c r="Q38" s="286">
        <f t="shared" si="3"/>
        <v>1.6</v>
      </c>
      <c r="R38" s="286"/>
      <c r="S38" s="286"/>
      <c r="T38" s="286"/>
      <c r="U38" s="286"/>
      <c r="V38" s="286"/>
      <c r="W38" s="288"/>
      <c r="X38" s="286"/>
      <c r="Y38" s="286"/>
      <c r="Z38" s="286"/>
      <c r="AA38" s="286"/>
      <c r="AB38" s="289"/>
      <c r="AC38" s="351"/>
      <c r="AD38" s="287"/>
      <c r="AE38" s="291"/>
      <c r="AF38" s="380"/>
    </row>
    <row r="39" spans="1:32" s="147" customFormat="1" ht="24" customHeight="1">
      <c r="A39" s="379"/>
      <c r="B39" s="292" t="s">
        <v>293</v>
      </c>
      <c r="C39" s="283" t="s">
        <v>294</v>
      </c>
      <c r="D39" s="405" t="s">
        <v>286</v>
      </c>
      <c r="E39" s="406">
        <v>8</v>
      </c>
      <c r="F39" s="284">
        <v>15</v>
      </c>
      <c r="G39" s="284">
        <v>30</v>
      </c>
      <c r="H39" s="406"/>
      <c r="I39" s="293">
        <f t="shared" si="4"/>
        <v>0.8</v>
      </c>
      <c r="J39" s="293">
        <f t="shared" si="5"/>
        <v>0.8</v>
      </c>
      <c r="K39" s="294">
        <f t="shared" si="6"/>
        <v>36</v>
      </c>
      <c r="L39" s="351"/>
      <c r="M39" s="428"/>
      <c r="N39" s="287"/>
      <c r="O39" s="286">
        <v>0.5</v>
      </c>
      <c r="P39" s="286">
        <v>0.3</v>
      </c>
      <c r="Q39" s="286">
        <f t="shared" si="3"/>
        <v>1.6</v>
      </c>
      <c r="R39" s="286"/>
      <c r="S39" s="286"/>
      <c r="T39" s="286"/>
      <c r="U39" s="286"/>
      <c r="V39" s="286"/>
      <c r="W39" s="381"/>
      <c r="X39" s="287"/>
      <c r="Y39" s="286"/>
      <c r="Z39" s="286"/>
      <c r="AA39" s="286"/>
      <c r="AB39" s="289"/>
      <c r="AC39" s="290"/>
      <c r="AD39" s="287"/>
      <c r="AE39" s="291"/>
      <c r="AF39" s="380"/>
    </row>
    <row r="40" spans="1:32" s="147" customFormat="1" ht="24" customHeight="1">
      <c r="A40" s="382"/>
      <c r="B40" s="292" t="s">
        <v>293</v>
      </c>
      <c r="C40" s="383" t="s">
        <v>295</v>
      </c>
      <c r="D40" s="405" t="s">
        <v>290</v>
      </c>
      <c r="E40" s="353">
        <v>18</v>
      </c>
      <c r="F40" s="384">
        <v>0</v>
      </c>
      <c r="G40" s="384">
        <v>0</v>
      </c>
      <c r="H40" s="384">
        <v>240</v>
      </c>
      <c r="I40" s="293">
        <f t="shared" si="4"/>
        <v>0.8</v>
      </c>
      <c r="J40" s="293">
        <f t="shared" si="5"/>
        <v>1</v>
      </c>
      <c r="K40" s="385">
        <v>0</v>
      </c>
      <c r="L40" s="385"/>
      <c r="M40" s="384"/>
      <c r="N40" s="286"/>
      <c r="O40" s="384">
        <v>0</v>
      </c>
      <c r="P40" s="384">
        <v>0</v>
      </c>
      <c r="Q40" s="384">
        <v>0</v>
      </c>
      <c r="R40" s="384"/>
      <c r="S40" s="384">
        <f>E40*2</f>
        <v>36</v>
      </c>
      <c r="T40" s="384"/>
      <c r="U40" s="384"/>
      <c r="V40" s="384"/>
      <c r="W40" s="384"/>
      <c r="X40" s="384"/>
      <c r="Y40" s="384"/>
      <c r="Z40" s="384"/>
      <c r="AA40" s="384"/>
      <c r="AB40" s="384"/>
      <c r="AC40" s="384"/>
      <c r="AD40" s="384"/>
      <c r="AE40" s="386"/>
      <c r="AF40" s="387"/>
    </row>
    <row r="41" spans="1:32" s="147" customFormat="1" ht="24" customHeight="1" thickBot="1">
      <c r="A41" s="388"/>
      <c r="B41" s="389" t="s">
        <v>293</v>
      </c>
      <c r="C41" s="390" t="s">
        <v>363</v>
      </c>
      <c r="D41" s="412" t="s">
        <v>282</v>
      </c>
      <c r="E41" s="413">
        <v>20</v>
      </c>
      <c r="F41" s="391">
        <v>0</v>
      </c>
      <c r="G41" s="391">
        <v>0</v>
      </c>
      <c r="H41" s="392">
        <v>160</v>
      </c>
      <c r="I41" s="393">
        <f t="shared" si="4"/>
        <v>0.8</v>
      </c>
      <c r="J41" s="393">
        <f t="shared" si="5"/>
        <v>1.2</v>
      </c>
      <c r="K41" s="394">
        <v>0</v>
      </c>
      <c r="L41" s="392"/>
      <c r="M41" s="392"/>
      <c r="N41" s="392"/>
      <c r="O41" s="384">
        <v>0</v>
      </c>
      <c r="P41" s="384">
        <v>0</v>
      </c>
      <c r="Q41" s="384">
        <v>0</v>
      </c>
      <c r="R41" s="392"/>
      <c r="S41" s="395">
        <f>E41*2</f>
        <v>40</v>
      </c>
      <c r="T41" s="392"/>
      <c r="U41" s="392"/>
      <c r="V41" s="392"/>
      <c r="W41" s="392"/>
      <c r="X41" s="392"/>
      <c r="Y41" s="392"/>
      <c r="Z41" s="392"/>
      <c r="AA41" s="392"/>
      <c r="AB41" s="392"/>
      <c r="AC41" s="392"/>
      <c r="AD41" s="392"/>
      <c r="AE41" s="392"/>
      <c r="AF41" s="396"/>
    </row>
    <row r="42" spans="1:32" s="147" customFormat="1" ht="24" customHeight="1">
      <c r="A42" s="338"/>
      <c r="B42" s="339" t="s">
        <v>296</v>
      </c>
      <c r="C42" s="340" t="s">
        <v>118</v>
      </c>
      <c r="D42" s="403" t="s">
        <v>285</v>
      </c>
      <c r="E42" s="397">
        <v>23</v>
      </c>
      <c r="F42" s="341">
        <v>30</v>
      </c>
      <c r="G42" s="341">
        <v>15</v>
      </c>
      <c r="H42" s="404">
        <v>0</v>
      </c>
      <c r="I42" s="342">
        <f t="shared" si="4"/>
        <v>0.8</v>
      </c>
      <c r="J42" s="342">
        <f t="shared" si="5"/>
        <v>1.2</v>
      </c>
      <c r="K42" s="343">
        <f>F42*I42+G42*J42</f>
        <v>42</v>
      </c>
      <c r="L42" s="347">
        <f>SUM(K42:K47)</f>
        <v>378</v>
      </c>
      <c r="M42" s="344"/>
      <c r="N42" s="344">
        <f>ROUND(0.15*36*14,1)/2</f>
        <v>37.8</v>
      </c>
      <c r="O42" s="344">
        <v>0.5</v>
      </c>
      <c r="P42" s="344">
        <v>0.3</v>
      </c>
      <c r="Q42" s="344">
        <f aca="true" t="shared" si="7" ref="Q42:Q47">0.2*E42</f>
        <v>4.6000000000000005</v>
      </c>
      <c r="R42" s="344"/>
      <c r="S42" s="344"/>
      <c r="T42" s="344"/>
      <c r="U42" s="344"/>
      <c r="V42" s="344"/>
      <c r="W42" s="345">
        <f>SUM(M42:Q47)</f>
        <v>66.99999999999999</v>
      </c>
      <c r="X42" s="344"/>
      <c r="Y42" s="344"/>
      <c r="Z42" s="344"/>
      <c r="AA42" s="344"/>
      <c r="AB42" s="370">
        <v>0</v>
      </c>
      <c r="AC42" s="371">
        <f>L42+W42</f>
        <v>445</v>
      </c>
      <c r="AD42" s="348">
        <f>AD35</f>
        <v>280</v>
      </c>
      <c r="AE42" s="349">
        <f>AC42-AD42</f>
        <v>165</v>
      </c>
      <c r="AF42" s="348"/>
    </row>
    <row r="43" spans="1:32" s="147" customFormat="1" ht="24" customHeight="1">
      <c r="A43" s="282"/>
      <c r="B43" s="292" t="s">
        <v>296</v>
      </c>
      <c r="C43" s="283" t="s">
        <v>297</v>
      </c>
      <c r="D43" s="405" t="s">
        <v>285</v>
      </c>
      <c r="E43" s="353">
        <v>23</v>
      </c>
      <c r="F43" s="284">
        <v>15</v>
      </c>
      <c r="G43" s="284">
        <v>30</v>
      </c>
      <c r="H43" s="406">
        <v>0</v>
      </c>
      <c r="I43" s="293">
        <f t="shared" si="4"/>
        <v>0.8</v>
      </c>
      <c r="J43" s="293">
        <f t="shared" si="5"/>
        <v>1.2</v>
      </c>
      <c r="K43" s="294">
        <f>F43*I43+G43*J43</f>
        <v>48</v>
      </c>
      <c r="L43" s="351"/>
      <c r="M43" s="286"/>
      <c r="N43" s="287"/>
      <c r="O43" s="286">
        <v>0.5</v>
      </c>
      <c r="P43" s="286">
        <v>0.3</v>
      </c>
      <c r="Q43" s="286">
        <f t="shared" si="7"/>
        <v>4.6000000000000005</v>
      </c>
      <c r="R43" s="286"/>
      <c r="S43" s="286"/>
      <c r="T43" s="286"/>
      <c r="U43" s="286"/>
      <c r="V43" s="286"/>
      <c r="W43" s="288"/>
      <c r="X43" s="286"/>
      <c r="Y43" s="286"/>
      <c r="Z43" s="286"/>
      <c r="AA43" s="286"/>
      <c r="AB43" s="289"/>
      <c r="AC43" s="290"/>
      <c r="AD43" s="287"/>
      <c r="AE43" s="291"/>
      <c r="AF43" s="287"/>
    </row>
    <row r="44" spans="1:32" s="147" customFormat="1" ht="24" customHeight="1">
      <c r="A44" s="282"/>
      <c r="B44" s="292" t="s">
        <v>296</v>
      </c>
      <c r="C44" s="283" t="s">
        <v>299</v>
      </c>
      <c r="D44" s="405" t="s">
        <v>365</v>
      </c>
      <c r="E44" s="353">
        <v>23</v>
      </c>
      <c r="F44" s="284">
        <v>15</v>
      </c>
      <c r="G44" s="284">
        <v>15</v>
      </c>
      <c r="H44" s="406">
        <v>0</v>
      </c>
      <c r="I44" s="293">
        <f t="shared" si="4"/>
        <v>0.8</v>
      </c>
      <c r="J44" s="293">
        <f t="shared" si="5"/>
        <v>1.2</v>
      </c>
      <c r="K44" s="294">
        <f>F44*I44+G44*J44</f>
        <v>30</v>
      </c>
      <c r="L44" s="351"/>
      <c r="M44" s="286"/>
      <c r="N44" s="286"/>
      <c r="O44" s="286">
        <v>0.5</v>
      </c>
      <c r="P44" s="286">
        <v>0.3</v>
      </c>
      <c r="Q44" s="286">
        <f t="shared" si="7"/>
        <v>4.6000000000000005</v>
      </c>
      <c r="R44" s="286"/>
      <c r="S44" s="286"/>
      <c r="T44" s="286"/>
      <c r="U44" s="286"/>
      <c r="V44" s="286"/>
      <c r="W44" s="288"/>
      <c r="X44" s="286"/>
      <c r="Y44" s="286"/>
      <c r="Z44" s="286"/>
      <c r="AA44" s="286"/>
      <c r="AB44" s="289"/>
      <c r="AC44" s="290"/>
      <c r="AD44" s="287"/>
      <c r="AE44" s="291"/>
      <c r="AF44" s="287"/>
    </row>
    <row r="45" spans="1:32" s="147" customFormat="1" ht="24" customHeight="1">
      <c r="A45" s="282"/>
      <c r="B45" s="292" t="s">
        <v>296</v>
      </c>
      <c r="C45" s="283" t="s">
        <v>115</v>
      </c>
      <c r="D45" s="405" t="s">
        <v>285</v>
      </c>
      <c r="E45" s="353">
        <v>23</v>
      </c>
      <c r="F45" s="284">
        <v>15</v>
      </c>
      <c r="G45" s="284">
        <v>45</v>
      </c>
      <c r="H45" s="406"/>
      <c r="I45" s="293">
        <f t="shared" si="4"/>
        <v>0.8</v>
      </c>
      <c r="J45" s="293">
        <f t="shared" si="5"/>
        <v>1.2</v>
      </c>
      <c r="K45" s="294">
        <f>F45*I45+G45*J45</f>
        <v>66</v>
      </c>
      <c r="L45" s="351"/>
      <c r="M45" s="286"/>
      <c r="N45" s="287"/>
      <c r="O45" s="286">
        <v>0.5</v>
      </c>
      <c r="P45" s="286">
        <v>0.3</v>
      </c>
      <c r="Q45" s="286">
        <f t="shared" si="7"/>
        <v>4.6000000000000005</v>
      </c>
      <c r="R45" s="286"/>
      <c r="S45" s="286"/>
      <c r="T45" s="286"/>
      <c r="U45" s="286"/>
      <c r="V45" s="286"/>
      <c r="W45" s="288"/>
      <c r="X45" s="286"/>
      <c r="Y45" s="286"/>
      <c r="Z45" s="286"/>
      <c r="AA45" s="286"/>
      <c r="AB45" s="289"/>
      <c r="AC45" s="290"/>
      <c r="AD45" s="287"/>
      <c r="AE45" s="291"/>
      <c r="AF45" s="287"/>
    </row>
    <row r="46" spans="1:32" s="147" customFormat="1" ht="24" customHeight="1">
      <c r="A46" s="282"/>
      <c r="B46" s="292" t="s">
        <v>296</v>
      </c>
      <c r="C46" s="283" t="s">
        <v>298</v>
      </c>
      <c r="D46" s="405" t="s">
        <v>279</v>
      </c>
      <c r="E46" s="406">
        <v>18</v>
      </c>
      <c r="F46" s="284">
        <v>60</v>
      </c>
      <c r="G46" s="284">
        <v>60</v>
      </c>
      <c r="H46" s="406">
        <v>0</v>
      </c>
      <c r="I46" s="293">
        <f t="shared" si="4"/>
        <v>0.8</v>
      </c>
      <c r="J46" s="293">
        <f t="shared" si="5"/>
        <v>1</v>
      </c>
      <c r="K46" s="294">
        <f>F46*I46+G46*J46*1.2</f>
        <v>120</v>
      </c>
      <c r="L46" s="351"/>
      <c r="M46" s="286"/>
      <c r="N46" s="287"/>
      <c r="O46" s="286">
        <v>0.5</v>
      </c>
      <c r="P46" s="286">
        <v>0.3</v>
      </c>
      <c r="Q46" s="286">
        <f t="shared" si="7"/>
        <v>3.6</v>
      </c>
      <c r="R46" s="286"/>
      <c r="S46" s="286"/>
      <c r="T46" s="286"/>
      <c r="U46" s="286"/>
      <c r="V46" s="286"/>
      <c r="W46" s="288"/>
      <c r="X46" s="286"/>
      <c r="Y46" s="286"/>
      <c r="Z46" s="286"/>
      <c r="AA46" s="286"/>
      <c r="AB46" s="289"/>
      <c r="AC46" s="290"/>
      <c r="AD46" s="287"/>
      <c r="AE46" s="291"/>
      <c r="AF46" s="287"/>
    </row>
    <row r="47" spans="1:32" s="147" customFormat="1" ht="24" customHeight="1" thickBot="1">
      <c r="A47" s="356"/>
      <c r="B47" s="357" t="s">
        <v>296</v>
      </c>
      <c r="C47" s="358" t="s">
        <v>175</v>
      </c>
      <c r="D47" s="407" t="s">
        <v>364</v>
      </c>
      <c r="E47" s="398">
        <v>12</v>
      </c>
      <c r="F47" s="359">
        <v>15</v>
      </c>
      <c r="G47" s="359">
        <v>75</v>
      </c>
      <c r="H47" s="408">
        <v>0</v>
      </c>
      <c r="I47" s="360">
        <f t="shared" si="4"/>
        <v>0.8</v>
      </c>
      <c r="J47" s="360">
        <f t="shared" si="5"/>
        <v>0.8</v>
      </c>
      <c r="K47" s="361">
        <f>F47*I47+G47*J47</f>
        <v>72</v>
      </c>
      <c r="L47" s="366"/>
      <c r="M47" s="363"/>
      <c r="N47" s="367"/>
      <c r="O47" s="363">
        <v>0.5</v>
      </c>
      <c r="P47" s="363">
        <v>0.3</v>
      </c>
      <c r="Q47" s="363">
        <f t="shared" si="7"/>
        <v>2.4000000000000004</v>
      </c>
      <c r="R47" s="363"/>
      <c r="S47" s="363"/>
      <c r="T47" s="363"/>
      <c r="U47" s="363"/>
      <c r="V47" s="363"/>
      <c r="W47" s="364"/>
      <c r="X47" s="363"/>
      <c r="Y47" s="363"/>
      <c r="Z47" s="363"/>
      <c r="AA47" s="363"/>
      <c r="AB47" s="365"/>
      <c r="AC47" s="375"/>
      <c r="AD47" s="367"/>
      <c r="AE47" s="368"/>
      <c r="AF47" s="367"/>
    </row>
    <row r="48" spans="1:32" s="170" customFormat="1" ht="24" customHeight="1">
      <c r="A48" s="148"/>
      <c r="B48" s="191" t="s">
        <v>316</v>
      </c>
      <c r="C48" s="150" t="s">
        <v>317</v>
      </c>
      <c r="D48" s="149" t="s">
        <v>318</v>
      </c>
      <c r="E48" s="225">
        <v>9</v>
      </c>
      <c r="F48" s="192">
        <v>41</v>
      </c>
      <c r="G48" s="192">
        <v>69</v>
      </c>
      <c r="H48" s="193">
        <v>0</v>
      </c>
      <c r="I48" s="81">
        <f aca="true" t="shared" si="8" ref="I48:I72">IF(E48&lt;25,0.8,IF(AND(E48&gt;=26,E48&lt;=35),1,IF(AND(E48&gt;=36,E48&lt;=50),1.2,IF(AND(E48&lt;60),1.3,))))</f>
        <v>0.8</v>
      </c>
      <c r="J48" s="81">
        <f aca="true" t="shared" si="9" ref="J48:J72">IF(E48&lt;15,0.8,IF(AND(E48&gt;=15,E48&lt;=18),1,IF(AND(E48&gt;=19,E48&lt;=25),1.2,IF(AND(E48&lt;36),1.3,"Tách lớp"))))</f>
        <v>0.8</v>
      </c>
      <c r="K48" s="194">
        <f aca="true" t="shared" si="10" ref="K48:K55">I48*F48+J48*G48</f>
        <v>88</v>
      </c>
      <c r="L48" s="153">
        <f>SUM(K48:K55)</f>
        <v>484.6</v>
      </c>
      <c r="M48" s="151"/>
      <c r="N48" s="151">
        <f>ROUND(0.15*36*14,1)/2</f>
        <v>37.8</v>
      </c>
      <c r="O48" s="151">
        <v>0.5</v>
      </c>
      <c r="P48" s="151">
        <v>0.3</v>
      </c>
      <c r="Q48" s="151">
        <f aca="true" t="shared" si="11" ref="Q48:Q65">0.2*E48</f>
        <v>1.8</v>
      </c>
      <c r="R48" s="151"/>
      <c r="S48" s="151"/>
      <c r="T48" s="151"/>
      <c r="U48" s="151"/>
      <c r="V48" s="151"/>
      <c r="W48" s="152">
        <f>SUM(M48:V55)</f>
        <v>74.39999999999996</v>
      </c>
      <c r="X48" s="151"/>
      <c r="Y48" s="151"/>
      <c r="Z48" s="151"/>
      <c r="AA48" s="151"/>
      <c r="AB48" s="166">
        <v>0</v>
      </c>
      <c r="AC48" s="167">
        <f>L48+W48</f>
        <v>559</v>
      </c>
      <c r="AD48" s="154">
        <f>AD42</f>
        <v>280</v>
      </c>
      <c r="AE48" s="155">
        <f>AC48-AD48</f>
        <v>279</v>
      </c>
      <c r="AF48" s="156"/>
    </row>
    <row r="49" spans="1:32" s="147" customFormat="1" ht="24" customHeight="1" thickBot="1">
      <c r="A49" s="86"/>
      <c r="B49" s="195" t="s">
        <v>316</v>
      </c>
      <c r="C49" s="196" t="s">
        <v>319</v>
      </c>
      <c r="D49" s="87" t="s">
        <v>318</v>
      </c>
      <c r="E49" s="229">
        <v>9</v>
      </c>
      <c r="F49" s="197">
        <v>30</v>
      </c>
      <c r="G49" s="197">
        <v>45</v>
      </c>
      <c r="H49" s="198">
        <v>0</v>
      </c>
      <c r="I49" s="82">
        <f t="shared" si="8"/>
        <v>0.8</v>
      </c>
      <c r="J49" s="82">
        <f t="shared" si="9"/>
        <v>0.8</v>
      </c>
      <c r="K49" s="199">
        <f t="shared" si="10"/>
        <v>60</v>
      </c>
      <c r="L49" s="91"/>
      <c r="M49" s="88"/>
      <c r="N49" s="92"/>
      <c r="O49" s="88">
        <v>0.5</v>
      </c>
      <c r="P49" s="88">
        <v>0.3</v>
      </c>
      <c r="Q49" s="88">
        <f t="shared" si="11"/>
        <v>1.8</v>
      </c>
      <c r="R49" s="88"/>
      <c r="S49" s="88"/>
      <c r="T49" s="88"/>
      <c r="U49" s="88"/>
      <c r="V49" s="88"/>
      <c r="W49" s="89"/>
      <c r="X49" s="88"/>
      <c r="Y49" s="88"/>
      <c r="Z49" s="88"/>
      <c r="AA49" s="88"/>
      <c r="AB49" s="90"/>
      <c r="AC49" s="168"/>
      <c r="AD49" s="92"/>
      <c r="AE49" s="93"/>
      <c r="AF49" s="94"/>
    </row>
    <row r="50" spans="1:32" s="147" customFormat="1" ht="24" customHeight="1">
      <c r="A50" s="148"/>
      <c r="B50" s="195" t="s">
        <v>316</v>
      </c>
      <c r="C50" s="196" t="s">
        <v>320</v>
      </c>
      <c r="D50" s="87" t="s">
        <v>321</v>
      </c>
      <c r="E50" s="229">
        <v>18</v>
      </c>
      <c r="F50" s="197">
        <v>13</v>
      </c>
      <c r="G50" s="197">
        <v>17</v>
      </c>
      <c r="H50" s="198">
        <v>0</v>
      </c>
      <c r="I50" s="82">
        <f t="shared" si="8"/>
        <v>0.8</v>
      </c>
      <c r="J50" s="82">
        <f t="shared" si="9"/>
        <v>1</v>
      </c>
      <c r="K50" s="199">
        <f t="shared" si="10"/>
        <v>27.4</v>
      </c>
      <c r="L50" s="91"/>
      <c r="M50" s="88"/>
      <c r="N50" s="92"/>
      <c r="O50" s="88">
        <v>0.5</v>
      </c>
      <c r="P50" s="88">
        <v>0.3</v>
      </c>
      <c r="Q50" s="88">
        <f t="shared" si="11"/>
        <v>3.6</v>
      </c>
      <c r="R50" s="88"/>
      <c r="S50" s="88"/>
      <c r="T50" s="88"/>
      <c r="U50" s="88"/>
      <c r="V50" s="88"/>
      <c r="W50" s="89"/>
      <c r="X50" s="88"/>
      <c r="Y50" s="88"/>
      <c r="Z50" s="88"/>
      <c r="AA50" s="88"/>
      <c r="AB50" s="90"/>
      <c r="AC50" s="168"/>
      <c r="AD50" s="92"/>
      <c r="AE50" s="93"/>
      <c r="AF50" s="94"/>
    </row>
    <row r="51" spans="1:32" s="147" customFormat="1" ht="24" customHeight="1" thickBot="1">
      <c r="A51" s="86"/>
      <c r="B51" s="195" t="s">
        <v>316</v>
      </c>
      <c r="C51" s="157" t="s">
        <v>322</v>
      </c>
      <c r="D51" s="87" t="s">
        <v>323</v>
      </c>
      <c r="E51" s="229">
        <v>22</v>
      </c>
      <c r="F51" s="197">
        <v>23</v>
      </c>
      <c r="G51" s="197">
        <v>52</v>
      </c>
      <c r="H51" s="198">
        <v>0</v>
      </c>
      <c r="I51" s="82">
        <f t="shared" si="8"/>
        <v>0.8</v>
      </c>
      <c r="J51" s="82">
        <f t="shared" si="9"/>
        <v>1.2</v>
      </c>
      <c r="K51" s="199">
        <f t="shared" si="10"/>
        <v>80.8</v>
      </c>
      <c r="L51" s="91"/>
      <c r="M51" s="88"/>
      <c r="N51" s="88"/>
      <c r="O51" s="88">
        <v>0.5</v>
      </c>
      <c r="P51" s="88">
        <v>0.3</v>
      </c>
      <c r="Q51" s="88">
        <f t="shared" si="11"/>
        <v>4.4</v>
      </c>
      <c r="R51" s="88"/>
      <c r="S51" s="88"/>
      <c r="T51" s="88"/>
      <c r="U51" s="88"/>
      <c r="V51" s="88"/>
      <c r="W51" s="89"/>
      <c r="X51" s="88"/>
      <c r="Y51" s="88"/>
      <c r="Z51" s="88"/>
      <c r="AA51" s="88"/>
      <c r="AB51" s="90"/>
      <c r="AC51" s="168"/>
      <c r="AD51" s="92"/>
      <c r="AE51" s="93"/>
      <c r="AF51" s="94"/>
    </row>
    <row r="52" spans="1:32" s="147" customFormat="1" ht="24" customHeight="1">
      <c r="A52" s="148"/>
      <c r="B52" s="195" t="s">
        <v>316</v>
      </c>
      <c r="C52" s="157" t="s">
        <v>324</v>
      </c>
      <c r="D52" s="87" t="s">
        <v>323</v>
      </c>
      <c r="E52" s="229">
        <v>22</v>
      </c>
      <c r="F52" s="197">
        <v>30</v>
      </c>
      <c r="G52" s="197">
        <v>90</v>
      </c>
      <c r="H52" s="198">
        <v>0</v>
      </c>
      <c r="I52" s="82">
        <f t="shared" si="8"/>
        <v>0.8</v>
      </c>
      <c r="J52" s="82">
        <f t="shared" si="9"/>
        <v>1.2</v>
      </c>
      <c r="K52" s="199">
        <f t="shared" si="10"/>
        <v>132</v>
      </c>
      <c r="L52" s="91"/>
      <c r="M52" s="88"/>
      <c r="N52" s="88"/>
      <c r="O52" s="88">
        <v>0.5</v>
      </c>
      <c r="P52" s="88">
        <v>0.3</v>
      </c>
      <c r="Q52" s="88">
        <f t="shared" si="11"/>
        <v>4.4</v>
      </c>
      <c r="R52" s="88"/>
      <c r="S52" s="88"/>
      <c r="T52" s="88"/>
      <c r="U52" s="88"/>
      <c r="V52" s="88"/>
      <c r="W52" s="89"/>
      <c r="X52" s="88"/>
      <c r="Y52" s="88"/>
      <c r="Z52" s="88"/>
      <c r="AA52" s="88"/>
      <c r="AB52" s="90"/>
      <c r="AC52" s="168"/>
      <c r="AD52" s="92"/>
      <c r="AE52" s="93"/>
      <c r="AF52" s="94"/>
    </row>
    <row r="53" spans="1:32" ht="15.75" thickBot="1">
      <c r="A53" s="86"/>
      <c r="B53" s="195" t="s">
        <v>316</v>
      </c>
      <c r="C53" s="196" t="s">
        <v>320</v>
      </c>
      <c r="D53" s="195" t="s">
        <v>325</v>
      </c>
      <c r="E53" s="197">
        <v>25</v>
      </c>
      <c r="F53" s="197">
        <v>13</v>
      </c>
      <c r="G53" s="197">
        <v>17</v>
      </c>
      <c r="H53" s="198">
        <v>0</v>
      </c>
      <c r="I53" s="82">
        <f t="shared" si="8"/>
        <v>1.3</v>
      </c>
      <c r="J53" s="82">
        <f t="shared" si="9"/>
        <v>1.2</v>
      </c>
      <c r="K53" s="199">
        <f t="shared" si="10"/>
        <v>37.3</v>
      </c>
      <c r="L53" s="91"/>
      <c r="M53" s="88"/>
      <c r="N53" s="92"/>
      <c r="O53" s="88">
        <v>0.5</v>
      </c>
      <c r="P53" s="88">
        <v>0.3</v>
      </c>
      <c r="Q53" s="88">
        <f t="shared" si="11"/>
        <v>5</v>
      </c>
      <c r="R53" s="88"/>
      <c r="S53" s="88"/>
      <c r="T53" s="88"/>
      <c r="U53" s="88"/>
      <c r="V53" s="88"/>
      <c r="W53" s="89"/>
      <c r="X53" s="88"/>
      <c r="Y53" s="88"/>
      <c r="Z53" s="88"/>
      <c r="AA53" s="88"/>
      <c r="AB53" s="90"/>
      <c r="AC53" s="168"/>
      <c r="AD53" s="92"/>
      <c r="AE53" s="93"/>
      <c r="AF53" s="94"/>
    </row>
    <row r="54" spans="1:32" s="147" customFormat="1" ht="28.5" customHeight="1">
      <c r="A54" s="148"/>
      <c r="B54" s="195" t="s">
        <v>316</v>
      </c>
      <c r="C54" s="196" t="s">
        <v>320</v>
      </c>
      <c r="D54" s="200" t="s">
        <v>326</v>
      </c>
      <c r="E54" s="201">
        <f>VLOOKUP(D54,'[1]DANH SACH H'!$A$2:$B$7,2,0)</f>
        <v>35</v>
      </c>
      <c r="F54" s="197">
        <v>13</v>
      </c>
      <c r="G54" s="197">
        <v>17</v>
      </c>
      <c r="H54" s="198">
        <v>0</v>
      </c>
      <c r="I54" s="82">
        <f t="shared" si="8"/>
        <v>1</v>
      </c>
      <c r="J54" s="82">
        <f t="shared" si="9"/>
        <v>1.3</v>
      </c>
      <c r="K54" s="199">
        <f t="shared" si="10"/>
        <v>35.1</v>
      </c>
      <c r="L54" s="91"/>
      <c r="M54" s="88"/>
      <c r="N54" s="92"/>
      <c r="O54" s="88">
        <v>0.5</v>
      </c>
      <c r="P54" s="88">
        <v>0.3</v>
      </c>
      <c r="Q54" s="88">
        <f t="shared" si="11"/>
        <v>7</v>
      </c>
      <c r="R54" s="88"/>
      <c r="S54" s="88"/>
      <c r="T54" s="88"/>
      <c r="U54" s="88"/>
      <c r="V54" s="88"/>
      <c r="W54" s="89"/>
      <c r="X54" s="88"/>
      <c r="Y54" s="88"/>
      <c r="Z54" s="88"/>
      <c r="AA54" s="88"/>
      <c r="AB54" s="90"/>
      <c r="AC54" s="168"/>
      <c r="AD54" s="92"/>
      <c r="AE54" s="93"/>
      <c r="AF54" s="94"/>
    </row>
    <row r="55" spans="1:32" s="95" customFormat="1" ht="28.5" customHeight="1" thickBot="1">
      <c r="A55" s="202"/>
      <c r="B55" s="203" t="s">
        <v>316</v>
      </c>
      <c r="C55" s="204" t="s">
        <v>320</v>
      </c>
      <c r="D55" s="205" t="s">
        <v>327</v>
      </c>
      <c r="E55" s="206">
        <f>VLOOKUP(D55,'[1]DANH SACH H'!$A$2:$B$7,2,0)</f>
        <v>11</v>
      </c>
      <c r="F55" s="207">
        <v>13</v>
      </c>
      <c r="G55" s="207">
        <v>17</v>
      </c>
      <c r="H55" s="208">
        <v>0</v>
      </c>
      <c r="I55" s="209">
        <f t="shared" si="8"/>
        <v>0.8</v>
      </c>
      <c r="J55" s="209">
        <f t="shared" si="9"/>
        <v>0.8</v>
      </c>
      <c r="K55" s="210">
        <f t="shared" si="10"/>
        <v>24</v>
      </c>
      <c r="L55" s="414"/>
      <c r="M55" s="211"/>
      <c r="N55" s="211"/>
      <c r="O55" s="211">
        <v>0.5</v>
      </c>
      <c r="P55" s="211">
        <v>0.3</v>
      </c>
      <c r="Q55" s="211">
        <f t="shared" si="11"/>
        <v>2.2</v>
      </c>
      <c r="R55" s="211"/>
      <c r="S55" s="211"/>
      <c r="T55" s="211"/>
      <c r="U55" s="211"/>
      <c r="V55" s="211"/>
      <c r="W55" s="212"/>
      <c r="X55" s="211"/>
      <c r="Y55" s="211"/>
      <c r="Z55" s="211"/>
      <c r="AA55" s="211"/>
      <c r="AB55" s="213"/>
      <c r="AC55" s="214"/>
      <c r="AD55" s="215"/>
      <c r="AE55" s="216"/>
      <c r="AF55" s="217"/>
    </row>
    <row r="56" spans="1:32" s="95" customFormat="1" ht="28.5" customHeight="1">
      <c r="A56" s="218"/>
      <c r="B56" s="191" t="s">
        <v>328</v>
      </c>
      <c r="C56" s="150" t="s">
        <v>329</v>
      </c>
      <c r="D56" s="149" t="s">
        <v>330</v>
      </c>
      <c r="E56" s="225">
        <v>23</v>
      </c>
      <c r="F56" s="192">
        <v>42</v>
      </c>
      <c r="G56" s="192">
        <v>93</v>
      </c>
      <c r="H56" s="193">
        <v>0</v>
      </c>
      <c r="I56" s="81">
        <f t="shared" si="8"/>
        <v>0.8</v>
      </c>
      <c r="J56" s="81">
        <f t="shared" si="9"/>
        <v>1.2</v>
      </c>
      <c r="K56" s="194">
        <f>I56*F56+J56*G56</f>
        <v>145.2</v>
      </c>
      <c r="L56" s="153">
        <f>SUM(K56:K65)</f>
        <v>516.1</v>
      </c>
      <c r="M56" s="151"/>
      <c r="N56" s="151">
        <f>ROUND(0.15*36*14,1)/2</f>
        <v>37.8</v>
      </c>
      <c r="O56" s="151">
        <v>0.5</v>
      </c>
      <c r="P56" s="151">
        <v>0.3</v>
      </c>
      <c r="Q56" s="151">
        <f t="shared" si="11"/>
        <v>4.6000000000000005</v>
      </c>
      <c r="R56" s="151"/>
      <c r="S56" s="151"/>
      <c r="T56" s="151"/>
      <c r="U56" s="151"/>
      <c r="V56" s="151"/>
      <c r="W56" s="152">
        <f>SUM(M56:R65)</f>
        <v>86.39999999999998</v>
      </c>
      <c r="X56" s="151"/>
      <c r="Y56" s="151"/>
      <c r="Z56" s="151"/>
      <c r="AA56" s="151"/>
      <c r="AB56" s="166"/>
      <c r="AC56" s="167">
        <f>L56+W56</f>
        <v>602.5</v>
      </c>
      <c r="AD56" s="154">
        <f>AD48</f>
        <v>280</v>
      </c>
      <c r="AE56" s="155">
        <f>AC56-AD56</f>
        <v>322.5</v>
      </c>
      <c r="AF56" s="156"/>
    </row>
    <row r="57" spans="1:32" ht="22.5">
      <c r="A57" s="219"/>
      <c r="B57" s="195" t="s">
        <v>328</v>
      </c>
      <c r="C57" s="196" t="s">
        <v>331</v>
      </c>
      <c r="D57" s="87" t="s">
        <v>318</v>
      </c>
      <c r="E57" s="229">
        <v>9</v>
      </c>
      <c r="F57" s="197">
        <v>30</v>
      </c>
      <c r="G57" s="197">
        <v>45</v>
      </c>
      <c r="H57" s="198">
        <v>0</v>
      </c>
      <c r="I57" s="82">
        <f t="shared" si="8"/>
        <v>0.8</v>
      </c>
      <c r="J57" s="82">
        <f t="shared" si="9"/>
        <v>0.8</v>
      </c>
      <c r="K57" s="199">
        <f>I57*F57+J57*G57</f>
        <v>60</v>
      </c>
      <c r="L57" s="91"/>
      <c r="M57" s="88"/>
      <c r="N57" s="92"/>
      <c r="O57" s="88">
        <v>0.5</v>
      </c>
      <c r="P57" s="88">
        <v>0.3</v>
      </c>
      <c r="Q57" s="88">
        <f t="shared" si="11"/>
        <v>1.8</v>
      </c>
      <c r="R57" s="88"/>
      <c r="S57" s="88"/>
      <c r="T57" s="88"/>
      <c r="U57" s="88"/>
      <c r="V57" s="88"/>
      <c r="W57" s="89"/>
      <c r="X57" s="88"/>
      <c r="Y57" s="88"/>
      <c r="Z57" s="88"/>
      <c r="AA57" s="88"/>
      <c r="AB57" s="90"/>
      <c r="AC57" s="168"/>
      <c r="AD57" s="92"/>
      <c r="AE57" s="93"/>
      <c r="AF57" s="94"/>
    </row>
    <row r="58" spans="1:32" s="95" customFormat="1" ht="28.5" customHeight="1">
      <c r="A58" s="219"/>
      <c r="B58" s="195" t="s">
        <v>328</v>
      </c>
      <c r="C58" s="157" t="s">
        <v>332</v>
      </c>
      <c r="D58" s="87" t="s">
        <v>321</v>
      </c>
      <c r="E58" s="229">
        <v>18</v>
      </c>
      <c r="F58" s="197">
        <v>30</v>
      </c>
      <c r="G58" s="197">
        <v>30</v>
      </c>
      <c r="H58" s="198">
        <v>0</v>
      </c>
      <c r="I58" s="82">
        <f t="shared" si="8"/>
        <v>0.8</v>
      </c>
      <c r="J58" s="82">
        <f t="shared" si="9"/>
        <v>1</v>
      </c>
      <c r="K58" s="199">
        <f>I58*F58+J58*G58</f>
        <v>54</v>
      </c>
      <c r="L58" s="91"/>
      <c r="M58" s="88"/>
      <c r="N58" s="92"/>
      <c r="O58" s="88">
        <v>0.5</v>
      </c>
      <c r="P58" s="88">
        <v>0.3</v>
      </c>
      <c r="Q58" s="88">
        <f t="shared" si="11"/>
        <v>3.6</v>
      </c>
      <c r="R58" s="88"/>
      <c r="S58" s="88"/>
      <c r="T58" s="88"/>
      <c r="U58" s="88"/>
      <c r="V58" s="88"/>
      <c r="W58" s="89"/>
      <c r="X58" s="88"/>
      <c r="Y58" s="88"/>
      <c r="Z58" s="88"/>
      <c r="AA58" s="88"/>
      <c r="AB58" s="90"/>
      <c r="AC58" s="168"/>
      <c r="AD58" s="92"/>
      <c r="AE58" s="93"/>
      <c r="AF58" s="94"/>
    </row>
    <row r="59" spans="1:32" s="147" customFormat="1" ht="24" customHeight="1">
      <c r="A59" s="219"/>
      <c r="B59" s="195" t="s">
        <v>328</v>
      </c>
      <c r="C59" s="157" t="s">
        <v>333</v>
      </c>
      <c r="D59" s="87" t="s">
        <v>321</v>
      </c>
      <c r="E59" s="229">
        <v>18</v>
      </c>
      <c r="F59" s="197">
        <v>23</v>
      </c>
      <c r="G59" s="197">
        <v>7</v>
      </c>
      <c r="H59" s="198">
        <v>0</v>
      </c>
      <c r="I59" s="82">
        <f t="shared" si="8"/>
        <v>0.8</v>
      </c>
      <c r="J59" s="82">
        <f t="shared" si="9"/>
        <v>1</v>
      </c>
      <c r="K59" s="199">
        <f>I59*F59*0.75+J59*G59</f>
        <v>20.8</v>
      </c>
      <c r="L59" s="91"/>
      <c r="M59" s="88"/>
      <c r="N59" s="88"/>
      <c r="O59" s="88">
        <v>0.5</v>
      </c>
      <c r="P59" s="88">
        <v>0.3</v>
      </c>
      <c r="Q59" s="88">
        <f t="shared" si="11"/>
        <v>3.6</v>
      </c>
      <c r="R59" s="88"/>
      <c r="S59" s="88"/>
      <c r="T59" s="88"/>
      <c r="U59" s="88"/>
      <c r="V59" s="88"/>
      <c r="W59" s="89"/>
      <c r="X59" s="88"/>
      <c r="Y59" s="88"/>
      <c r="Z59" s="88"/>
      <c r="AA59" s="88"/>
      <c r="AB59" s="90"/>
      <c r="AC59" s="168"/>
      <c r="AD59" s="92"/>
      <c r="AE59" s="93"/>
      <c r="AF59" s="94"/>
    </row>
    <row r="60" spans="1:32" s="147" customFormat="1" ht="24" customHeight="1">
      <c r="A60" s="220"/>
      <c r="B60" s="195" t="s">
        <v>328</v>
      </c>
      <c r="C60" s="232" t="s">
        <v>334</v>
      </c>
      <c r="D60" s="195" t="s">
        <v>335</v>
      </c>
      <c r="E60" s="197">
        <v>20</v>
      </c>
      <c r="F60" s="197">
        <v>10</v>
      </c>
      <c r="G60" s="197">
        <v>35</v>
      </c>
      <c r="H60" s="198">
        <v>0</v>
      </c>
      <c r="I60" s="82">
        <f t="shared" si="8"/>
        <v>0.8</v>
      </c>
      <c r="J60" s="82">
        <f t="shared" si="9"/>
        <v>1.2</v>
      </c>
      <c r="K60" s="199">
        <f>I60*F60*0.75+J60*G60</f>
        <v>48</v>
      </c>
      <c r="L60" s="91"/>
      <c r="M60" s="88"/>
      <c r="N60" s="88"/>
      <c r="O60" s="88">
        <v>0.5</v>
      </c>
      <c r="P60" s="88">
        <v>0.3</v>
      </c>
      <c r="Q60" s="88">
        <f t="shared" si="11"/>
        <v>4</v>
      </c>
      <c r="R60" s="88"/>
      <c r="S60" s="88"/>
      <c r="T60" s="88"/>
      <c r="U60" s="88"/>
      <c r="V60" s="88"/>
      <c r="W60" s="89"/>
      <c r="X60" s="88"/>
      <c r="Y60" s="88"/>
      <c r="Z60" s="88"/>
      <c r="AA60" s="88"/>
      <c r="AB60" s="90"/>
      <c r="AC60" s="168"/>
      <c r="AD60" s="92"/>
      <c r="AE60" s="93"/>
      <c r="AF60" s="94"/>
    </row>
    <row r="61" spans="1:32" s="147" customFormat="1" ht="24" customHeight="1">
      <c r="A61" s="220"/>
      <c r="B61" s="195" t="s">
        <v>328</v>
      </c>
      <c r="C61" s="232" t="s">
        <v>336</v>
      </c>
      <c r="D61" s="195" t="s">
        <v>337</v>
      </c>
      <c r="E61" s="197">
        <v>20</v>
      </c>
      <c r="F61" s="197">
        <v>10</v>
      </c>
      <c r="G61" s="197">
        <v>35</v>
      </c>
      <c r="H61" s="198">
        <v>0</v>
      </c>
      <c r="I61" s="82">
        <f t="shared" si="8"/>
        <v>0.8</v>
      </c>
      <c r="J61" s="82">
        <f t="shared" si="9"/>
        <v>1.2</v>
      </c>
      <c r="K61" s="199">
        <f>I61*F61*0.75+J61*G61</f>
        <v>48</v>
      </c>
      <c r="L61" s="91"/>
      <c r="M61" s="88"/>
      <c r="N61" s="92"/>
      <c r="O61" s="88">
        <v>0.5</v>
      </c>
      <c r="P61" s="88">
        <v>0.3</v>
      </c>
      <c r="Q61" s="88">
        <f t="shared" si="11"/>
        <v>4</v>
      </c>
      <c r="R61" s="88"/>
      <c r="S61" s="88"/>
      <c r="T61" s="88"/>
      <c r="U61" s="88"/>
      <c r="V61" s="88"/>
      <c r="W61" s="89"/>
      <c r="X61" s="88"/>
      <c r="Y61" s="88"/>
      <c r="Z61" s="88"/>
      <c r="AA61" s="88"/>
      <c r="AB61" s="90"/>
      <c r="AC61" s="168"/>
      <c r="AD61" s="92"/>
      <c r="AE61" s="93"/>
      <c r="AF61" s="94"/>
    </row>
    <row r="62" spans="1:32" s="147" customFormat="1" ht="24" customHeight="1">
      <c r="A62" s="220"/>
      <c r="B62" s="195" t="s">
        <v>328</v>
      </c>
      <c r="C62" s="232" t="s">
        <v>338</v>
      </c>
      <c r="D62" s="195" t="s">
        <v>339</v>
      </c>
      <c r="E62" s="197">
        <v>20</v>
      </c>
      <c r="F62" s="197">
        <v>13</v>
      </c>
      <c r="G62" s="197">
        <v>17</v>
      </c>
      <c r="H62" s="198">
        <v>0</v>
      </c>
      <c r="I62" s="82">
        <f t="shared" si="8"/>
        <v>0.8</v>
      </c>
      <c r="J62" s="82">
        <f t="shared" si="9"/>
        <v>1.2</v>
      </c>
      <c r="K62" s="199">
        <f>I62*F62*0.75+J62*G62</f>
        <v>28.2</v>
      </c>
      <c r="L62" s="91"/>
      <c r="M62" s="88"/>
      <c r="N62" s="92"/>
      <c r="O62" s="88">
        <v>0.5</v>
      </c>
      <c r="P62" s="88">
        <v>0.3</v>
      </c>
      <c r="Q62" s="88">
        <f t="shared" si="11"/>
        <v>4</v>
      </c>
      <c r="R62" s="88"/>
      <c r="S62" s="88"/>
      <c r="T62" s="88"/>
      <c r="U62" s="88"/>
      <c r="V62" s="88"/>
      <c r="W62" s="89"/>
      <c r="X62" s="88"/>
      <c r="Y62" s="88"/>
      <c r="Z62" s="88"/>
      <c r="AA62" s="88"/>
      <c r="AB62" s="90"/>
      <c r="AC62" s="168"/>
      <c r="AD62" s="92"/>
      <c r="AE62" s="93"/>
      <c r="AF62" s="94"/>
    </row>
    <row r="63" spans="1:32" s="95" customFormat="1" ht="24" customHeight="1">
      <c r="A63" s="219"/>
      <c r="B63" s="195" t="s">
        <v>328</v>
      </c>
      <c r="C63" s="232" t="s">
        <v>338</v>
      </c>
      <c r="D63" s="87" t="s">
        <v>340</v>
      </c>
      <c r="E63" s="229">
        <v>25</v>
      </c>
      <c r="F63" s="197">
        <v>13</v>
      </c>
      <c r="G63" s="197">
        <v>17</v>
      </c>
      <c r="H63" s="198">
        <v>0</v>
      </c>
      <c r="I63" s="82">
        <f t="shared" si="8"/>
        <v>1.3</v>
      </c>
      <c r="J63" s="82">
        <f t="shared" si="9"/>
        <v>1.2</v>
      </c>
      <c r="K63" s="199">
        <f aca="true" t="shared" si="12" ref="K63:K72">I63*F63+J63*G63</f>
        <v>37.3</v>
      </c>
      <c r="L63" s="91"/>
      <c r="M63" s="88"/>
      <c r="N63" s="88"/>
      <c r="O63" s="88">
        <v>0.5</v>
      </c>
      <c r="P63" s="88">
        <v>0.3</v>
      </c>
      <c r="Q63" s="88">
        <f t="shared" si="11"/>
        <v>5</v>
      </c>
      <c r="R63" s="88"/>
      <c r="S63" s="88"/>
      <c r="T63" s="88"/>
      <c r="U63" s="88"/>
      <c r="V63" s="88"/>
      <c r="W63" s="89"/>
      <c r="X63" s="88"/>
      <c r="Y63" s="88"/>
      <c r="Z63" s="88"/>
      <c r="AA63" s="88"/>
      <c r="AB63" s="90"/>
      <c r="AC63" s="168"/>
      <c r="AD63" s="92"/>
      <c r="AE63" s="93"/>
      <c r="AF63" s="94"/>
    </row>
    <row r="64" spans="1:32" s="95" customFormat="1" ht="24" customHeight="1">
      <c r="A64" s="219"/>
      <c r="B64" s="195" t="s">
        <v>328</v>
      </c>
      <c r="C64" s="232" t="s">
        <v>338</v>
      </c>
      <c r="D64" s="87" t="s">
        <v>341</v>
      </c>
      <c r="E64" s="229">
        <v>25</v>
      </c>
      <c r="F64" s="197">
        <v>13</v>
      </c>
      <c r="G64" s="197">
        <v>17</v>
      </c>
      <c r="H64" s="198">
        <v>0</v>
      </c>
      <c r="I64" s="82">
        <f t="shared" si="8"/>
        <v>1.3</v>
      </c>
      <c r="J64" s="82">
        <f t="shared" si="9"/>
        <v>1.2</v>
      </c>
      <c r="K64" s="199">
        <f t="shared" si="12"/>
        <v>37.3</v>
      </c>
      <c r="L64" s="91"/>
      <c r="M64" s="88"/>
      <c r="N64" s="88"/>
      <c r="O64" s="88">
        <v>0.5</v>
      </c>
      <c r="P64" s="88">
        <v>0.3</v>
      </c>
      <c r="Q64" s="88">
        <f t="shared" si="11"/>
        <v>5</v>
      </c>
      <c r="R64" s="88"/>
      <c r="S64" s="88"/>
      <c r="T64" s="88"/>
      <c r="U64" s="88"/>
      <c r="V64" s="88"/>
      <c r="W64" s="89"/>
      <c r="X64" s="88"/>
      <c r="Y64" s="88"/>
      <c r="Z64" s="88"/>
      <c r="AA64" s="88"/>
      <c r="AB64" s="90"/>
      <c r="AC64" s="168"/>
      <c r="AD64" s="92"/>
      <c r="AE64" s="93"/>
      <c r="AF64" s="94"/>
    </row>
    <row r="65" spans="1:32" s="95" customFormat="1" ht="24" customHeight="1" thickBot="1">
      <c r="A65" s="221"/>
      <c r="B65" s="222" t="s">
        <v>328</v>
      </c>
      <c r="C65" s="415" t="s">
        <v>338</v>
      </c>
      <c r="D65" s="159" t="s">
        <v>342</v>
      </c>
      <c r="E65" s="416">
        <v>25</v>
      </c>
      <c r="F65" s="223">
        <v>13</v>
      </c>
      <c r="G65" s="223">
        <v>17</v>
      </c>
      <c r="H65" s="198">
        <v>0</v>
      </c>
      <c r="I65" s="83">
        <f t="shared" si="8"/>
        <v>1.3</v>
      </c>
      <c r="J65" s="83">
        <f t="shared" si="9"/>
        <v>1.2</v>
      </c>
      <c r="K65" s="224">
        <f t="shared" si="12"/>
        <v>37.3</v>
      </c>
      <c r="L65" s="310"/>
      <c r="M65" s="160"/>
      <c r="N65" s="162"/>
      <c r="O65" s="160">
        <v>0.5</v>
      </c>
      <c r="P65" s="160">
        <v>0.3</v>
      </c>
      <c r="Q65" s="160">
        <f t="shared" si="11"/>
        <v>5</v>
      </c>
      <c r="R65" s="160"/>
      <c r="S65" s="160"/>
      <c r="T65" s="160"/>
      <c r="U65" s="160"/>
      <c r="V65" s="160"/>
      <c r="W65" s="161"/>
      <c r="X65" s="160"/>
      <c r="Y65" s="160"/>
      <c r="Z65" s="160"/>
      <c r="AA65" s="160"/>
      <c r="AB65" s="169"/>
      <c r="AC65" s="171"/>
      <c r="AD65" s="162"/>
      <c r="AE65" s="163"/>
      <c r="AF65" s="164"/>
    </row>
    <row r="66" spans="1:32" s="95" customFormat="1" ht="24" customHeight="1">
      <c r="A66" s="218">
        <v>13</v>
      </c>
      <c r="B66" s="191" t="s">
        <v>343</v>
      </c>
      <c r="C66" s="150" t="s">
        <v>344</v>
      </c>
      <c r="D66" s="149" t="s">
        <v>318</v>
      </c>
      <c r="E66" s="225">
        <v>9</v>
      </c>
      <c r="F66" s="192">
        <v>30</v>
      </c>
      <c r="G66" s="192">
        <v>45</v>
      </c>
      <c r="H66" s="193"/>
      <c r="I66" s="81">
        <f t="shared" si="8"/>
        <v>0.8</v>
      </c>
      <c r="J66" s="81">
        <f t="shared" si="9"/>
        <v>0.8</v>
      </c>
      <c r="K66" s="194">
        <f t="shared" si="12"/>
        <v>60</v>
      </c>
      <c r="L66" s="226">
        <f>SUM(K66:K72)</f>
        <v>435.5</v>
      </c>
      <c r="M66" s="227">
        <f>M29</f>
        <v>90</v>
      </c>
      <c r="N66" s="228">
        <f>N56*2</f>
        <v>75.6</v>
      </c>
      <c r="O66" s="151">
        <v>0.5</v>
      </c>
      <c r="P66" s="151">
        <v>0.3</v>
      </c>
      <c r="Q66" s="151">
        <f>0.2*E66</f>
        <v>1.8</v>
      </c>
      <c r="R66" s="151"/>
      <c r="S66" s="151"/>
      <c r="T66" s="151"/>
      <c r="U66" s="151"/>
      <c r="V66" s="151"/>
      <c r="W66" s="152">
        <f>SUM(M66:Q72)</f>
        <v>191.8000000000001</v>
      </c>
      <c r="X66" s="151"/>
      <c r="Y66" s="151"/>
      <c r="Z66" s="151"/>
      <c r="AA66" s="151"/>
      <c r="AB66" s="166"/>
      <c r="AC66" s="167">
        <f>W66+L66</f>
        <v>627.3000000000001</v>
      </c>
      <c r="AD66" s="154">
        <f>AD56</f>
        <v>280</v>
      </c>
      <c r="AE66" s="155">
        <f>AC66-AD66</f>
        <v>347.30000000000007</v>
      </c>
      <c r="AF66" s="156"/>
    </row>
    <row r="67" spans="1:32" s="95" customFormat="1" ht="24" customHeight="1">
      <c r="A67" s="219"/>
      <c r="B67" s="195" t="s">
        <v>343</v>
      </c>
      <c r="C67" s="196" t="s">
        <v>345</v>
      </c>
      <c r="D67" s="87" t="s">
        <v>318</v>
      </c>
      <c r="E67" s="229">
        <v>9</v>
      </c>
      <c r="F67" s="197">
        <v>30</v>
      </c>
      <c r="G67" s="197">
        <v>30</v>
      </c>
      <c r="H67" s="198"/>
      <c r="I67" s="82">
        <f t="shared" si="8"/>
        <v>0.8</v>
      </c>
      <c r="J67" s="82">
        <f t="shared" si="9"/>
        <v>0.8</v>
      </c>
      <c r="K67" s="199">
        <f t="shared" si="12"/>
        <v>48</v>
      </c>
      <c r="L67" s="230"/>
      <c r="M67" s="231"/>
      <c r="N67" s="196"/>
      <c r="O67" s="88">
        <v>0.5</v>
      </c>
      <c r="P67" s="88">
        <v>0.3</v>
      </c>
      <c r="Q67" s="88">
        <f aca="true" t="shared" si="13" ref="Q67:Q75">0.2*E67</f>
        <v>1.8</v>
      </c>
      <c r="R67" s="88"/>
      <c r="S67" s="88"/>
      <c r="T67" s="88"/>
      <c r="U67" s="88"/>
      <c r="V67" s="88"/>
      <c r="W67" s="89"/>
      <c r="X67" s="88"/>
      <c r="Y67" s="88"/>
      <c r="Z67" s="88"/>
      <c r="AA67" s="88"/>
      <c r="AB67" s="90"/>
      <c r="AC67" s="168"/>
      <c r="AD67" s="92"/>
      <c r="AE67" s="93"/>
      <c r="AF67" s="94"/>
    </row>
    <row r="68" spans="1:32" s="95" customFormat="1" ht="24" customHeight="1">
      <c r="A68" s="219"/>
      <c r="B68" s="195" t="s">
        <v>343</v>
      </c>
      <c r="C68" s="232" t="s">
        <v>346</v>
      </c>
      <c r="D68" s="87" t="s">
        <v>347</v>
      </c>
      <c r="E68" s="229">
        <v>22</v>
      </c>
      <c r="F68" s="197">
        <v>30</v>
      </c>
      <c r="G68" s="197">
        <v>75</v>
      </c>
      <c r="H68" s="198"/>
      <c r="I68" s="82">
        <f t="shared" si="8"/>
        <v>0.8</v>
      </c>
      <c r="J68" s="82">
        <f t="shared" si="9"/>
        <v>1.2</v>
      </c>
      <c r="K68" s="199">
        <f t="shared" si="12"/>
        <v>114</v>
      </c>
      <c r="L68" s="230"/>
      <c r="M68" s="196"/>
      <c r="N68" s="196"/>
      <c r="O68" s="88">
        <v>0.5</v>
      </c>
      <c r="P68" s="88">
        <v>0.3</v>
      </c>
      <c r="Q68" s="88">
        <f t="shared" si="13"/>
        <v>4.4</v>
      </c>
      <c r="R68" s="88"/>
      <c r="S68" s="88"/>
      <c r="T68" s="88"/>
      <c r="U68" s="88"/>
      <c r="V68" s="88"/>
      <c r="W68" s="89"/>
      <c r="X68" s="88"/>
      <c r="Y68" s="88"/>
      <c r="Z68" s="88"/>
      <c r="AA68" s="88"/>
      <c r="AB68" s="90"/>
      <c r="AC68" s="168"/>
      <c r="AD68" s="92"/>
      <c r="AE68" s="93"/>
      <c r="AF68" s="94"/>
    </row>
    <row r="69" spans="1:32" s="95" customFormat="1" ht="24" customHeight="1">
      <c r="A69" s="231"/>
      <c r="B69" s="195" t="s">
        <v>343</v>
      </c>
      <c r="C69" s="196" t="s">
        <v>348</v>
      </c>
      <c r="D69" s="87" t="s">
        <v>321</v>
      </c>
      <c r="E69" s="229">
        <v>25</v>
      </c>
      <c r="F69" s="197">
        <v>15</v>
      </c>
      <c r="G69" s="197">
        <v>60</v>
      </c>
      <c r="H69" s="198"/>
      <c r="I69" s="82">
        <f t="shared" si="8"/>
        <v>1.3</v>
      </c>
      <c r="J69" s="82">
        <f t="shared" si="9"/>
        <v>1.2</v>
      </c>
      <c r="K69" s="199">
        <f t="shared" si="12"/>
        <v>91.5</v>
      </c>
      <c r="L69" s="230"/>
      <c r="M69" s="196"/>
      <c r="N69" s="196"/>
      <c r="O69" s="88">
        <v>0.5</v>
      </c>
      <c r="P69" s="88">
        <v>0.3</v>
      </c>
      <c r="Q69" s="88">
        <f t="shared" si="13"/>
        <v>5</v>
      </c>
      <c r="R69" s="88"/>
      <c r="S69" s="88"/>
      <c r="T69" s="88"/>
      <c r="U69" s="88"/>
      <c r="V69" s="88"/>
      <c r="W69" s="89"/>
      <c r="X69" s="88"/>
      <c r="Y69" s="88"/>
      <c r="Z69" s="88"/>
      <c r="AA69" s="88"/>
      <c r="AB69" s="90"/>
      <c r="AC69" s="168"/>
      <c r="AD69" s="92"/>
      <c r="AE69" s="93"/>
      <c r="AF69" s="94"/>
    </row>
    <row r="70" spans="1:32" s="95" customFormat="1" ht="24" customHeight="1">
      <c r="A70" s="233"/>
      <c r="B70" s="195" t="s">
        <v>343</v>
      </c>
      <c r="C70" s="232" t="s">
        <v>334</v>
      </c>
      <c r="D70" s="417" t="s">
        <v>349</v>
      </c>
      <c r="E70" s="229">
        <v>8</v>
      </c>
      <c r="F70" s="197">
        <v>10</v>
      </c>
      <c r="G70" s="197">
        <v>35</v>
      </c>
      <c r="H70" s="198"/>
      <c r="I70" s="82">
        <f t="shared" si="8"/>
        <v>0.8</v>
      </c>
      <c r="J70" s="82">
        <f t="shared" si="9"/>
        <v>0.8</v>
      </c>
      <c r="K70" s="199">
        <f t="shared" si="12"/>
        <v>36</v>
      </c>
      <c r="L70" s="230"/>
      <c r="M70" s="196"/>
      <c r="N70" s="196"/>
      <c r="O70" s="88">
        <v>0.5</v>
      </c>
      <c r="P70" s="88">
        <v>0.3</v>
      </c>
      <c r="Q70" s="88">
        <f t="shared" si="13"/>
        <v>1.6</v>
      </c>
      <c r="R70" s="88"/>
      <c r="S70" s="88"/>
      <c r="T70" s="88"/>
      <c r="U70" s="88"/>
      <c r="V70" s="88"/>
      <c r="W70" s="89"/>
      <c r="X70" s="88"/>
      <c r="Y70" s="88"/>
      <c r="Z70" s="88"/>
      <c r="AA70" s="88"/>
      <c r="AB70" s="90"/>
      <c r="AC70" s="168"/>
      <c r="AD70" s="92"/>
      <c r="AE70" s="93"/>
      <c r="AF70" s="94"/>
    </row>
    <row r="71" spans="1:32" s="95" customFormat="1" ht="24" customHeight="1">
      <c r="A71" s="233"/>
      <c r="B71" s="195" t="s">
        <v>343</v>
      </c>
      <c r="C71" s="232" t="s">
        <v>350</v>
      </c>
      <c r="D71" s="87" t="s">
        <v>351</v>
      </c>
      <c r="E71" s="229">
        <v>15</v>
      </c>
      <c r="F71" s="197">
        <v>10</v>
      </c>
      <c r="G71" s="197">
        <v>35</v>
      </c>
      <c r="H71" s="198"/>
      <c r="I71" s="82">
        <f t="shared" si="8"/>
        <v>0.8</v>
      </c>
      <c r="J71" s="82">
        <f t="shared" si="9"/>
        <v>1</v>
      </c>
      <c r="K71" s="199">
        <f t="shared" si="12"/>
        <v>43</v>
      </c>
      <c r="L71" s="230"/>
      <c r="M71" s="196"/>
      <c r="N71" s="196"/>
      <c r="O71" s="88">
        <v>0.5</v>
      </c>
      <c r="P71" s="88">
        <v>0.3</v>
      </c>
      <c r="Q71" s="88">
        <f t="shared" si="13"/>
        <v>3</v>
      </c>
      <c r="R71" s="88"/>
      <c r="S71" s="88"/>
      <c r="T71" s="88"/>
      <c r="U71" s="88"/>
      <c r="V71" s="88"/>
      <c r="W71" s="89"/>
      <c r="X71" s="88"/>
      <c r="Y71" s="88"/>
      <c r="Z71" s="88"/>
      <c r="AA71" s="88"/>
      <c r="AB71" s="90"/>
      <c r="AC71" s="168"/>
      <c r="AD71" s="92"/>
      <c r="AE71" s="93"/>
      <c r="AF71" s="94"/>
    </row>
    <row r="72" spans="1:32" s="95" customFormat="1" ht="24" customHeight="1" thickBot="1">
      <c r="A72" s="221"/>
      <c r="B72" s="222" t="s">
        <v>343</v>
      </c>
      <c r="C72" s="415" t="s">
        <v>334</v>
      </c>
      <c r="D72" s="189" t="s">
        <v>352</v>
      </c>
      <c r="E72" s="234">
        <f>VLOOKUP(D72,'[1]DANH SACH H'!$A$2:$B$7,2,0)</f>
        <v>15</v>
      </c>
      <c r="F72" s="223">
        <v>10</v>
      </c>
      <c r="G72" s="223">
        <v>35</v>
      </c>
      <c r="H72" s="190"/>
      <c r="I72" s="83">
        <f t="shared" si="8"/>
        <v>0.8</v>
      </c>
      <c r="J72" s="83">
        <f t="shared" si="9"/>
        <v>1</v>
      </c>
      <c r="K72" s="224">
        <f t="shared" si="12"/>
        <v>43</v>
      </c>
      <c r="L72" s="235"/>
      <c r="M72" s="236"/>
      <c r="N72" s="236"/>
      <c r="O72" s="160">
        <v>0.5</v>
      </c>
      <c r="P72" s="160">
        <v>0.3</v>
      </c>
      <c r="Q72" s="160">
        <f t="shared" si="13"/>
        <v>3</v>
      </c>
      <c r="R72" s="160"/>
      <c r="S72" s="160"/>
      <c r="T72" s="160"/>
      <c r="U72" s="160"/>
      <c r="V72" s="160"/>
      <c r="W72" s="161"/>
      <c r="X72" s="160"/>
      <c r="Y72" s="160"/>
      <c r="Z72" s="160"/>
      <c r="AA72" s="160"/>
      <c r="AB72" s="169"/>
      <c r="AC72" s="171"/>
      <c r="AD72" s="162"/>
      <c r="AE72" s="163"/>
      <c r="AF72" s="164"/>
    </row>
    <row r="73" spans="1:32" s="95" customFormat="1" ht="24" customHeight="1">
      <c r="A73" s="218"/>
      <c r="B73" s="237" t="s">
        <v>353</v>
      </c>
      <c r="C73" s="150" t="s">
        <v>354</v>
      </c>
      <c r="D73" s="149" t="s">
        <v>323</v>
      </c>
      <c r="E73" s="225">
        <v>22</v>
      </c>
      <c r="F73" s="192">
        <v>15</v>
      </c>
      <c r="G73" s="192">
        <v>45</v>
      </c>
      <c r="H73" s="193">
        <v>0</v>
      </c>
      <c r="I73" s="81">
        <f>IF(E73&lt;25,0.8,IF(AND(E73&gt;=26,E73&lt;=35),1,IF(AND(E73&gt;=36,E73&lt;=50),1.2,IF(AND(E73&lt;60),1.3,))))</f>
        <v>0.8</v>
      </c>
      <c r="J73" s="81">
        <f>IF(E73&lt;15,0.8,IF(AND(E73&gt;=15,E73&lt;=18),1,IF(AND(E73&gt;=19,E73&lt;=25),1.2,IF(AND(E73&lt;36),1.3,"Tách lớp"))))</f>
        <v>1.2</v>
      </c>
      <c r="K73" s="194">
        <f>I73*F73+J73*G73</f>
        <v>66</v>
      </c>
      <c r="L73" s="226">
        <f>SUM(K73:K75)</f>
        <v>196</v>
      </c>
      <c r="M73" s="228"/>
      <c r="N73" s="228"/>
      <c r="O73" s="151">
        <v>0.5</v>
      </c>
      <c r="P73" s="151">
        <v>0.3</v>
      </c>
      <c r="Q73" s="151">
        <f t="shared" si="13"/>
        <v>4.4</v>
      </c>
      <c r="R73" s="151"/>
      <c r="S73" s="151"/>
      <c r="T73" s="151"/>
      <c r="U73" s="151"/>
      <c r="V73" s="151"/>
      <c r="W73" s="152">
        <f>SUM(O73:Q75)</f>
        <v>13.200000000000003</v>
      </c>
      <c r="X73" s="151"/>
      <c r="Y73" s="151"/>
      <c r="Z73" s="151"/>
      <c r="AA73" s="151"/>
      <c r="AB73" s="166"/>
      <c r="AC73" s="238">
        <f>L73+W73</f>
        <v>209.2</v>
      </c>
      <c r="AD73" s="167">
        <f>60/2</f>
        <v>30</v>
      </c>
      <c r="AE73" s="155">
        <f>AC73-AD73</f>
        <v>179.2</v>
      </c>
      <c r="AF73" s="156"/>
    </row>
    <row r="74" spans="1:32" s="95" customFormat="1" ht="24" customHeight="1">
      <c r="A74" s="219"/>
      <c r="B74" s="239" t="s">
        <v>353</v>
      </c>
      <c r="C74" s="157" t="s">
        <v>355</v>
      </c>
      <c r="D74" s="87" t="s">
        <v>356</v>
      </c>
      <c r="E74" s="229">
        <v>23</v>
      </c>
      <c r="F74" s="197">
        <v>20</v>
      </c>
      <c r="G74" s="197">
        <v>55</v>
      </c>
      <c r="H74" s="198">
        <v>1</v>
      </c>
      <c r="I74" s="82">
        <f>IF(E74&lt;25,0.8,IF(AND(E74&gt;=26,E74&lt;=35),1,IF(AND(E74&gt;=36,E74&lt;=50),1.2,IF(AND(E74&lt;60),1.3,))))</f>
        <v>0.8</v>
      </c>
      <c r="J74" s="82">
        <f>IF(E74&lt;15,0.8,IF(AND(E74&gt;=15,E74&lt;=18),1,IF(AND(E74&gt;=19,E74&lt;=25),1.2,IF(AND(E74&lt;36),1.3,"Tách lớp"))))</f>
        <v>1.2</v>
      </c>
      <c r="K74" s="199">
        <f>I74*F74+J74*G74</f>
        <v>82</v>
      </c>
      <c r="L74" s="230"/>
      <c r="M74" s="196"/>
      <c r="N74" s="196"/>
      <c r="O74" s="88">
        <v>0.5</v>
      </c>
      <c r="P74" s="88">
        <v>0.3</v>
      </c>
      <c r="Q74" s="88">
        <f t="shared" si="13"/>
        <v>4.6000000000000005</v>
      </c>
      <c r="R74" s="88"/>
      <c r="S74" s="88"/>
      <c r="T74" s="88"/>
      <c r="U74" s="88"/>
      <c r="V74" s="88"/>
      <c r="W74" s="89"/>
      <c r="X74" s="88"/>
      <c r="Y74" s="88"/>
      <c r="Z74" s="88"/>
      <c r="AA74" s="88"/>
      <c r="AB74" s="90"/>
      <c r="AC74" s="168"/>
      <c r="AD74" s="92"/>
      <c r="AE74" s="93"/>
      <c r="AF74" s="94"/>
    </row>
    <row r="75" spans="1:32" s="95" customFormat="1" ht="24" customHeight="1" thickBot="1">
      <c r="A75" s="221"/>
      <c r="B75" s="240" t="s">
        <v>353</v>
      </c>
      <c r="C75" s="236" t="s">
        <v>357</v>
      </c>
      <c r="D75" s="159" t="s">
        <v>318</v>
      </c>
      <c r="E75" s="416">
        <v>9</v>
      </c>
      <c r="F75" s="223">
        <v>20</v>
      </c>
      <c r="G75" s="223">
        <v>40</v>
      </c>
      <c r="H75" s="190">
        <v>0</v>
      </c>
      <c r="I75" s="83">
        <f>IF(E75&lt;25,0.8,IF(AND(E75&gt;=26,E75&lt;=35),1,IF(AND(E75&gt;=36,E75&lt;=50),1.2,IF(AND(E75&lt;60),1.3,))))</f>
        <v>0.8</v>
      </c>
      <c r="J75" s="83">
        <f>IF(E75&lt;15,0.8,IF(AND(E75&gt;=15,E75&lt;=18),1,IF(AND(E75&gt;=19,E75&lt;=25),1.2,IF(AND(E75&lt;36),1.3,"Tách lớp"))))</f>
        <v>0.8</v>
      </c>
      <c r="K75" s="224">
        <f>I75*F75+J75*G75</f>
        <v>48</v>
      </c>
      <c r="L75" s="235"/>
      <c r="M75" s="236"/>
      <c r="N75" s="236"/>
      <c r="O75" s="160">
        <v>0.5</v>
      </c>
      <c r="P75" s="160">
        <v>0.3</v>
      </c>
      <c r="Q75" s="160">
        <f t="shared" si="13"/>
        <v>1.8</v>
      </c>
      <c r="R75" s="160"/>
      <c r="S75" s="160"/>
      <c r="T75" s="160"/>
      <c r="U75" s="160"/>
      <c r="V75" s="160"/>
      <c r="W75" s="161"/>
      <c r="X75" s="160"/>
      <c r="Y75" s="160"/>
      <c r="Z75" s="160"/>
      <c r="AA75" s="160"/>
      <c r="AB75" s="169"/>
      <c r="AC75" s="171"/>
      <c r="AD75" s="162"/>
      <c r="AE75" s="163"/>
      <c r="AF75" s="164"/>
    </row>
    <row r="76" spans="1:32" s="95" customFormat="1" ht="24" customHeight="1">
      <c r="A76" s="241"/>
      <c r="B76" s="242"/>
      <c r="C76" s="173" t="s">
        <v>300</v>
      </c>
      <c r="D76" s="243"/>
      <c r="E76" s="418"/>
      <c r="F76" s="419"/>
      <c r="G76" s="420"/>
      <c r="H76" s="420"/>
      <c r="I76" s="420"/>
      <c r="J76" s="174"/>
      <c r="K76" s="175"/>
      <c r="L76" s="421"/>
      <c r="M76" s="244"/>
      <c r="N76" s="175"/>
      <c r="O76" s="174"/>
      <c r="P76" s="174"/>
      <c r="Q76" s="174"/>
      <c r="R76" s="174"/>
      <c r="S76" s="245"/>
      <c r="T76" s="174"/>
      <c r="U76" s="174"/>
      <c r="V76" s="174"/>
      <c r="W76" s="246"/>
      <c r="X76" s="247"/>
      <c r="Y76" s="174"/>
      <c r="Z76" s="174"/>
      <c r="AA76" s="174"/>
      <c r="AB76" s="248"/>
      <c r="AC76" s="249"/>
      <c r="AD76" s="175"/>
      <c r="AE76" s="176"/>
      <c r="AF76" s="177"/>
    </row>
    <row r="77" spans="1:32" s="95" customFormat="1" ht="24" customHeight="1" thickBot="1">
      <c r="A77" s="250"/>
      <c r="B77" s="251"/>
      <c r="C77" s="252" t="s">
        <v>301</v>
      </c>
      <c r="D77" s="422"/>
      <c r="E77" s="423"/>
      <c r="F77" s="424"/>
      <c r="G77" s="425"/>
      <c r="H77" s="425"/>
      <c r="I77" s="425"/>
      <c r="J77" s="253"/>
      <c r="K77" s="425"/>
      <c r="L77" s="426"/>
      <c r="M77" s="254"/>
      <c r="N77" s="253"/>
      <c r="O77" s="253"/>
      <c r="P77" s="253"/>
      <c r="Q77" s="253"/>
      <c r="R77" s="253"/>
      <c r="S77" s="253"/>
      <c r="T77" s="253"/>
      <c r="U77" s="253"/>
      <c r="V77" s="253"/>
      <c r="W77" s="255"/>
      <c r="X77" s="256"/>
      <c r="Y77" s="253"/>
      <c r="Z77" s="253"/>
      <c r="AA77" s="253"/>
      <c r="AB77" s="257"/>
      <c r="AC77" s="258"/>
      <c r="AD77" s="253"/>
      <c r="AE77" s="259"/>
      <c r="AF77" s="260"/>
    </row>
    <row r="78" spans="1:32" s="95" customFormat="1" ht="24" customHeight="1" thickTop="1">
      <c r="A78" s="295"/>
      <c r="B78" s="295"/>
      <c r="C78" s="295"/>
      <c r="D78" s="295"/>
      <c r="E78" s="295"/>
      <c r="F78" s="295"/>
      <c r="G78" s="295"/>
      <c r="H78" s="295"/>
      <c r="I78" s="295"/>
      <c r="J78" s="295"/>
      <c r="K78" s="295"/>
      <c r="L78" s="295"/>
      <c r="M78" s="295"/>
      <c r="N78" s="295"/>
      <c r="O78" s="295"/>
      <c r="P78" s="295"/>
      <c r="Q78" s="295"/>
      <c r="R78" s="295"/>
      <c r="S78" s="295"/>
      <c r="T78" s="295"/>
      <c r="U78" s="295"/>
      <c r="V78" s="679" t="s">
        <v>302</v>
      </c>
      <c r="W78" s="679"/>
      <c r="X78" s="679"/>
      <c r="Y78" s="679"/>
      <c r="Z78" s="679"/>
      <c r="AA78" s="679"/>
      <c r="AB78" s="679"/>
      <c r="AC78" s="679"/>
      <c r="AD78" s="679"/>
      <c r="AE78" s="679"/>
      <c r="AF78" s="679"/>
    </row>
    <row r="79" spans="2:32" s="95" customFormat="1" ht="24" customHeight="1">
      <c r="B79" s="680" t="s">
        <v>303</v>
      </c>
      <c r="C79" s="680"/>
      <c r="D79" s="680"/>
      <c r="E79" s="680"/>
      <c r="F79" s="296"/>
      <c r="G79" s="296"/>
      <c r="H79" s="296"/>
      <c r="I79" s="297"/>
      <c r="J79" s="297"/>
      <c r="K79" s="296"/>
      <c r="L79" s="298"/>
      <c r="M79" s="680" t="s">
        <v>304</v>
      </c>
      <c r="N79" s="680"/>
      <c r="O79" s="680"/>
      <c r="P79" s="680"/>
      <c r="Q79" s="680"/>
      <c r="R79" s="680"/>
      <c r="V79" s="732" t="s">
        <v>305</v>
      </c>
      <c r="W79" s="732"/>
      <c r="X79" s="732"/>
      <c r="Y79" s="732"/>
      <c r="Z79" s="732"/>
      <c r="AA79" s="732"/>
      <c r="AB79" s="732"/>
      <c r="AC79" s="732"/>
      <c r="AD79" s="732"/>
      <c r="AE79" s="732"/>
      <c r="AF79" s="732"/>
    </row>
    <row r="80" spans="1:32" s="95" customFormat="1" ht="24" customHeight="1">
      <c r="A80" s="299"/>
      <c r="B80" s="299"/>
      <c r="C80" s="299"/>
      <c r="D80" s="300"/>
      <c r="E80" s="301"/>
      <c r="F80" s="299"/>
      <c r="G80" s="299"/>
      <c r="H80" s="299"/>
      <c r="I80" s="302"/>
      <c r="J80" s="302"/>
      <c r="K80" s="299"/>
      <c r="L80" s="303"/>
      <c r="M80" s="304"/>
      <c r="N80" s="304"/>
      <c r="O80" s="304"/>
      <c r="P80" s="304"/>
      <c r="Q80" s="304"/>
      <c r="R80" s="304"/>
      <c r="S80" s="304"/>
      <c r="T80" s="304"/>
      <c r="U80" s="304"/>
      <c r="V80" s="732"/>
      <c r="W80" s="732"/>
      <c r="X80" s="732"/>
      <c r="Y80" s="732"/>
      <c r="Z80" s="732"/>
      <c r="AA80" s="732"/>
      <c r="AB80" s="732"/>
      <c r="AC80" s="732"/>
      <c r="AD80" s="732"/>
      <c r="AE80" s="732"/>
      <c r="AF80" s="732"/>
    </row>
    <row r="81" spans="1:32" s="95" customFormat="1" ht="24" customHeight="1">
      <c r="A81" s="305"/>
      <c r="B81" s="731"/>
      <c r="C81" s="731"/>
      <c r="D81" s="731"/>
      <c r="E81" s="731"/>
      <c r="F81" s="306"/>
      <c r="G81" s="306"/>
      <c r="H81" s="306"/>
      <c r="I81" s="307"/>
      <c r="J81" s="307"/>
      <c r="K81" s="306"/>
      <c r="L81" s="731"/>
      <c r="M81" s="731"/>
      <c r="N81" s="731"/>
      <c r="O81" s="731"/>
      <c r="P81" s="731"/>
      <c r="Q81" s="731"/>
      <c r="R81" s="731"/>
      <c r="S81" s="731"/>
      <c r="T81" s="731"/>
      <c r="U81" s="308"/>
      <c r="V81" s="739" t="s">
        <v>76</v>
      </c>
      <c r="W81" s="739"/>
      <c r="X81" s="739"/>
      <c r="Y81" s="739"/>
      <c r="Z81" s="739"/>
      <c r="AA81" s="739"/>
      <c r="AB81" s="739"/>
      <c r="AC81" s="739"/>
      <c r="AD81" s="739"/>
      <c r="AE81" s="739"/>
      <c r="AF81" s="739"/>
    </row>
    <row r="82" spans="1:21" s="95" customFormat="1" ht="24" customHeight="1">
      <c r="A82" s="305"/>
      <c r="S82" s="309"/>
      <c r="T82" s="309"/>
      <c r="U82" s="309"/>
    </row>
    <row r="83" spans="1:32" s="95" customFormat="1" ht="24" customHeight="1">
      <c r="A83" s="261"/>
      <c r="B83" s="97"/>
      <c r="C83" s="97"/>
      <c r="D83" s="266"/>
      <c r="E83" s="97"/>
      <c r="F83" s="97"/>
      <c r="G83" s="97"/>
      <c r="H83" s="97"/>
      <c r="I83" s="267"/>
      <c r="J83" s="267"/>
      <c r="K83" s="97"/>
      <c r="L83" s="268"/>
      <c r="M83" s="97"/>
      <c r="N83" s="97"/>
      <c r="O83" s="97"/>
      <c r="P83" s="97"/>
      <c r="Q83" s="97"/>
      <c r="R83" s="97"/>
      <c r="S83" s="97"/>
      <c r="T83" s="97"/>
      <c r="U83" s="97"/>
      <c r="V83" s="97"/>
      <c r="W83" s="268"/>
      <c r="X83" s="97"/>
      <c r="Y83" s="97"/>
      <c r="Z83" s="97"/>
      <c r="AA83" s="97"/>
      <c r="AB83" s="269"/>
      <c r="AC83" s="270"/>
      <c r="AD83" s="97"/>
      <c r="AE83" s="271"/>
      <c r="AF83" s="97"/>
    </row>
    <row r="84" spans="1:32" s="95" customFormat="1" ht="24" customHeight="1">
      <c r="A84" s="261"/>
      <c r="B84" s="98"/>
      <c r="C84" s="98"/>
      <c r="D84" s="272"/>
      <c r="E84" s="98"/>
      <c r="F84" s="98"/>
      <c r="G84" s="98"/>
      <c r="H84" s="98"/>
      <c r="I84" s="273"/>
      <c r="J84" s="273"/>
      <c r="K84" s="98"/>
      <c r="L84" s="274"/>
      <c r="M84" s="98"/>
      <c r="N84" s="98"/>
      <c r="O84" s="98"/>
      <c r="P84" s="98"/>
      <c r="Q84" s="98"/>
      <c r="R84" s="98"/>
      <c r="S84" s="98"/>
      <c r="T84" s="98"/>
      <c r="U84" s="98"/>
      <c r="V84" s="98"/>
      <c r="W84" s="274"/>
      <c r="X84" s="98"/>
      <c r="Y84" s="98"/>
      <c r="Z84" s="738"/>
      <c r="AA84" s="738"/>
      <c r="AB84" s="738"/>
      <c r="AC84" s="738"/>
      <c r="AD84" s="738"/>
      <c r="AE84" s="738"/>
      <c r="AF84" s="738"/>
    </row>
    <row r="85" spans="1:21" s="95" customFormat="1" ht="24" customHeight="1">
      <c r="A85" s="261"/>
      <c r="B85" s="261"/>
      <c r="C85" s="261"/>
      <c r="D85" s="262"/>
      <c r="E85" s="263"/>
      <c r="F85" s="261"/>
      <c r="G85" s="261"/>
      <c r="H85" s="261"/>
      <c r="I85" s="264"/>
      <c r="J85" s="264"/>
      <c r="K85" s="261"/>
      <c r="L85" s="265"/>
      <c r="M85" s="96"/>
      <c r="N85" s="96"/>
      <c r="O85" s="96"/>
      <c r="P85" s="96"/>
      <c r="Q85" s="96"/>
      <c r="R85" s="96"/>
      <c r="S85" s="96"/>
      <c r="T85" s="96"/>
      <c r="U85" s="96"/>
    </row>
    <row r="86" s="95" customFormat="1" ht="24" customHeight="1"/>
    <row r="87" s="95" customFormat="1" ht="24" customHeight="1"/>
    <row r="88" s="95" customFormat="1" ht="24" customHeight="1"/>
    <row r="89" s="95" customFormat="1" ht="24" customHeight="1"/>
    <row r="90" s="95" customFormat="1" ht="24" customHeight="1"/>
    <row r="91" s="147" customFormat="1" ht="24" customHeight="1"/>
    <row r="92" s="147" customFormat="1" ht="27" customHeight="1"/>
    <row r="93" ht="18.75" customHeight="1"/>
    <row r="94" s="102" customFormat="1" ht="18" customHeight="1"/>
    <row r="95" s="102" customFormat="1" ht="18" customHeight="1"/>
    <row r="96" ht="24" customHeight="1"/>
    <row r="97" ht="24" customHeight="1"/>
    <row r="98" ht="24" customHeight="1"/>
    <row r="99" spans="1:32" ht="24" customHeight="1">
      <c r="A99" s="261"/>
      <c r="B99" s="261"/>
      <c r="C99" s="261"/>
      <c r="D99" s="262"/>
      <c r="E99" s="263"/>
      <c r="F99" s="261"/>
      <c r="G99" s="261"/>
      <c r="H99" s="261"/>
      <c r="I99" s="264"/>
      <c r="J99" s="264"/>
      <c r="K99" s="261"/>
      <c r="L99" s="265"/>
      <c r="M99" s="96"/>
      <c r="N99" s="96"/>
      <c r="O99" s="96"/>
      <c r="P99" s="96"/>
      <c r="Q99" s="96"/>
      <c r="R99" s="96"/>
      <c r="S99" s="96"/>
      <c r="T99" s="96"/>
      <c r="U99" s="96"/>
      <c r="V99" s="96"/>
      <c r="W99" s="275"/>
      <c r="X99" s="96"/>
      <c r="Y99" s="96"/>
      <c r="Z99" s="96"/>
      <c r="AA99" s="96"/>
      <c r="AB99" s="276"/>
      <c r="AC99" s="277"/>
      <c r="AD99" s="96"/>
      <c r="AE99" s="278"/>
      <c r="AF99" s="261"/>
    </row>
    <row r="100" spans="1:32" ht="24" customHeight="1">
      <c r="A100" s="261"/>
      <c r="B100" s="261"/>
      <c r="C100" s="261"/>
      <c r="D100" s="262"/>
      <c r="E100" s="263"/>
      <c r="F100" s="261"/>
      <c r="G100" s="261"/>
      <c r="H100" s="261"/>
      <c r="I100" s="264"/>
      <c r="J100" s="264"/>
      <c r="K100" s="261"/>
      <c r="L100" s="265"/>
      <c r="M100" s="96"/>
      <c r="N100" s="96"/>
      <c r="O100" s="96"/>
      <c r="P100" s="96"/>
      <c r="Q100" s="96"/>
      <c r="R100" s="96"/>
      <c r="S100" s="96"/>
      <c r="T100" s="96"/>
      <c r="U100" s="96"/>
      <c r="V100" s="96"/>
      <c r="W100" s="275"/>
      <c r="X100" s="96"/>
      <c r="Y100" s="96"/>
      <c r="Z100" s="96"/>
      <c r="AA100" s="96"/>
      <c r="AB100" s="276"/>
      <c r="AC100" s="277"/>
      <c r="AD100" s="96"/>
      <c r="AE100" s="278"/>
      <c r="AF100" s="261"/>
    </row>
    <row r="101" spans="1:32" ht="24" customHeight="1">
      <c r="A101" s="261"/>
      <c r="B101" s="261"/>
      <c r="C101" s="261"/>
      <c r="D101" s="262"/>
      <c r="E101" s="263"/>
      <c r="F101" s="261"/>
      <c r="G101" s="261"/>
      <c r="H101" s="261"/>
      <c r="I101" s="264"/>
      <c r="J101" s="264"/>
      <c r="K101" s="261"/>
      <c r="L101" s="265"/>
      <c r="M101" s="96"/>
      <c r="N101" s="96"/>
      <c r="O101" s="96"/>
      <c r="P101" s="96"/>
      <c r="Q101" s="96"/>
      <c r="R101" s="96"/>
      <c r="S101" s="96"/>
      <c r="T101" s="96"/>
      <c r="U101" s="96"/>
      <c r="V101" s="96"/>
      <c r="W101" s="275"/>
      <c r="X101" s="96"/>
      <c r="Y101" s="96"/>
      <c r="Z101" s="96"/>
      <c r="AA101" s="96"/>
      <c r="AB101" s="276"/>
      <c r="AC101" s="277"/>
      <c r="AD101" s="96"/>
      <c r="AE101" s="278"/>
      <c r="AF101" s="261"/>
    </row>
    <row r="102" spans="1:32" ht="24" customHeight="1">
      <c r="A102" s="261"/>
      <c r="B102" s="261"/>
      <c r="C102" s="261"/>
      <c r="D102" s="262"/>
      <c r="E102" s="263"/>
      <c r="F102" s="261"/>
      <c r="G102" s="261"/>
      <c r="H102" s="261"/>
      <c r="I102" s="264"/>
      <c r="J102" s="264"/>
      <c r="K102" s="261"/>
      <c r="L102" s="265"/>
      <c r="M102" s="96"/>
      <c r="N102" s="96"/>
      <c r="O102" s="96"/>
      <c r="P102" s="96"/>
      <c r="Q102" s="96"/>
      <c r="R102" s="96"/>
      <c r="S102" s="96"/>
      <c r="T102" s="96"/>
      <c r="U102" s="96"/>
      <c r="V102" s="96"/>
      <c r="W102" s="275"/>
      <c r="X102" s="96"/>
      <c r="Y102" s="96"/>
      <c r="Z102" s="96"/>
      <c r="AA102" s="96"/>
      <c r="AB102" s="276"/>
      <c r="AC102" s="277"/>
      <c r="AD102" s="96"/>
      <c r="AE102" s="278"/>
      <c r="AF102" s="261"/>
    </row>
    <row r="103" spans="1:32" ht="24" customHeight="1">
      <c r="A103" s="261"/>
      <c r="B103" s="261"/>
      <c r="C103" s="261"/>
      <c r="D103" s="262"/>
      <c r="E103" s="263"/>
      <c r="F103" s="261"/>
      <c r="G103" s="261"/>
      <c r="H103" s="261"/>
      <c r="I103" s="264"/>
      <c r="J103" s="264"/>
      <c r="K103" s="261"/>
      <c r="L103" s="265"/>
      <c r="M103" s="96"/>
      <c r="N103" s="96"/>
      <c r="O103" s="96"/>
      <c r="P103" s="96"/>
      <c r="Q103" s="96"/>
      <c r="R103" s="96"/>
      <c r="S103" s="96"/>
      <c r="T103" s="96"/>
      <c r="U103" s="96"/>
      <c r="V103" s="96"/>
      <c r="W103" s="275"/>
      <c r="X103" s="96"/>
      <c r="Y103" s="96"/>
      <c r="Z103" s="96"/>
      <c r="AA103" s="96"/>
      <c r="AB103" s="276"/>
      <c r="AC103" s="277"/>
      <c r="AD103" s="96"/>
      <c r="AE103" s="278"/>
      <c r="AF103" s="261"/>
    </row>
    <row r="104" spans="1:32" ht="24" customHeight="1">
      <c r="A104" s="261"/>
      <c r="B104" s="261"/>
      <c r="C104" s="261"/>
      <c r="D104" s="262"/>
      <c r="E104" s="263"/>
      <c r="F104" s="261"/>
      <c r="G104" s="261"/>
      <c r="H104" s="261"/>
      <c r="I104" s="264"/>
      <c r="J104" s="264"/>
      <c r="K104" s="261"/>
      <c r="L104" s="265"/>
      <c r="M104" s="96"/>
      <c r="N104" s="96"/>
      <c r="O104" s="96"/>
      <c r="P104" s="96"/>
      <c r="Q104" s="96"/>
      <c r="R104" s="96"/>
      <c r="S104" s="96"/>
      <c r="T104" s="96"/>
      <c r="U104" s="96"/>
      <c r="V104" s="96"/>
      <c r="W104" s="275"/>
      <c r="X104" s="96"/>
      <c r="Y104" s="96"/>
      <c r="Z104" s="96"/>
      <c r="AA104" s="96"/>
      <c r="AB104" s="276"/>
      <c r="AC104" s="277"/>
      <c r="AD104" s="96"/>
      <c r="AE104" s="278"/>
      <c r="AF104" s="261"/>
    </row>
    <row r="105" spans="1:32" ht="24" customHeight="1">
      <c r="A105" s="261"/>
      <c r="B105" s="261"/>
      <c r="C105" s="261"/>
      <c r="D105" s="262"/>
      <c r="E105" s="263"/>
      <c r="F105" s="261"/>
      <c r="G105" s="261"/>
      <c r="H105" s="261"/>
      <c r="I105" s="264"/>
      <c r="J105" s="264"/>
      <c r="K105" s="261"/>
      <c r="L105" s="265"/>
      <c r="M105" s="96"/>
      <c r="N105" s="96"/>
      <c r="O105" s="96"/>
      <c r="P105" s="96"/>
      <c r="Q105" s="96"/>
      <c r="R105" s="96"/>
      <c r="S105" s="96"/>
      <c r="T105" s="96"/>
      <c r="U105" s="96"/>
      <c r="V105" s="96"/>
      <c r="W105" s="275"/>
      <c r="X105" s="96"/>
      <c r="Y105" s="96"/>
      <c r="Z105" s="96"/>
      <c r="AA105" s="96"/>
      <c r="AB105" s="276"/>
      <c r="AC105" s="277"/>
      <c r="AD105" s="96"/>
      <c r="AE105" s="278"/>
      <c r="AF105" s="261"/>
    </row>
    <row r="106" spans="1:32" ht="24" customHeight="1">
      <c r="A106" s="261"/>
      <c r="B106" s="261"/>
      <c r="C106" s="261"/>
      <c r="D106" s="262"/>
      <c r="E106" s="263"/>
      <c r="F106" s="261"/>
      <c r="G106" s="261"/>
      <c r="H106" s="261"/>
      <c r="I106" s="264"/>
      <c r="J106" s="264"/>
      <c r="K106" s="261"/>
      <c r="L106" s="265"/>
      <c r="M106" s="96"/>
      <c r="N106" s="96"/>
      <c r="O106" s="96"/>
      <c r="P106" s="96"/>
      <c r="Q106" s="96"/>
      <c r="R106" s="96"/>
      <c r="S106" s="96"/>
      <c r="T106" s="96"/>
      <c r="U106" s="96"/>
      <c r="V106" s="96"/>
      <c r="W106" s="275"/>
      <c r="X106" s="96"/>
      <c r="Y106" s="96"/>
      <c r="Z106" s="96"/>
      <c r="AA106" s="96"/>
      <c r="AB106" s="276"/>
      <c r="AC106" s="277"/>
      <c r="AD106" s="96"/>
      <c r="AE106" s="278"/>
      <c r="AF106" s="261"/>
    </row>
    <row r="107" spans="1:32" ht="24" customHeight="1">
      <c r="A107" s="261"/>
      <c r="B107" s="261"/>
      <c r="C107" s="261"/>
      <c r="D107" s="262"/>
      <c r="E107" s="263"/>
      <c r="F107" s="261"/>
      <c r="G107" s="261"/>
      <c r="H107" s="261"/>
      <c r="I107" s="264"/>
      <c r="J107" s="264"/>
      <c r="K107" s="261"/>
      <c r="L107" s="265"/>
      <c r="M107" s="96"/>
      <c r="N107" s="96"/>
      <c r="O107" s="96"/>
      <c r="P107" s="96"/>
      <c r="Q107" s="96"/>
      <c r="R107" s="96"/>
      <c r="S107" s="96"/>
      <c r="T107" s="96"/>
      <c r="U107" s="96"/>
      <c r="V107" s="96"/>
      <c r="W107" s="275"/>
      <c r="X107" s="96"/>
      <c r="Y107" s="96"/>
      <c r="Z107" s="96"/>
      <c r="AA107" s="96"/>
      <c r="AB107" s="276"/>
      <c r="AC107" s="277"/>
      <c r="AD107" s="96"/>
      <c r="AE107" s="278"/>
      <c r="AF107" s="261"/>
    </row>
    <row r="108" spans="1:32" ht="24" customHeight="1">
      <c r="A108" s="261"/>
      <c r="B108" s="261"/>
      <c r="C108" s="261"/>
      <c r="D108" s="262"/>
      <c r="E108" s="263"/>
      <c r="F108" s="261"/>
      <c r="G108" s="261"/>
      <c r="H108" s="261"/>
      <c r="I108" s="264"/>
      <c r="J108" s="264"/>
      <c r="K108" s="261"/>
      <c r="L108" s="265"/>
      <c r="M108" s="96"/>
      <c r="N108" s="96"/>
      <c r="O108" s="96"/>
      <c r="P108" s="96"/>
      <c r="Q108" s="96"/>
      <c r="R108" s="96"/>
      <c r="S108" s="96"/>
      <c r="T108" s="96"/>
      <c r="U108" s="96"/>
      <c r="V108" s="96"/>
      <c r="W108" s="275"/>
      <c r="X108" s="96"/>
      <c r="Y108" s="96"/>
      <c r="Z108" s="96"/>
      <c r="AA108" s="96"/>
      <c r="AB108" s="276"/>
      <c r="AC108" s="277"/>
      <c r="AD108" s="96"/>
      <c r="AE108" s="278"/>
      <c r="AF108" s="261"/>
    </row>
    <row r="109" spans="1:32" ht="24" customHeight="1">
      <c r="A109" s="261"/>
      <c r="B109" s="261"/>
      <c r="C109" s="261"/>
      <c r="D109" s="262"/>
      <c r="E109" s="263"/>
      <c r="F109" s="261"/>
      <c r="G109" s="261"/>
      <c r="H109" s="261"/>
      <c r="I109" s="264"/>
      <c r="J109" s="264"/>
      <c r="K109" s="261"/>
      <c r="L109" s="265"/>
      <c r="M109" s="96"/>
      <c r="N109" s="96"/>
      <c r="O109" s="96"/>
      <c r="P109" s="96"/>
      <c r="Q109" s="96"/>
      <c r="R109" s="96"/>
      <c r="S109" s="96"/>
      <c r="T109" s="96"/>
      <c r="U109" s="96"/>
      <c r="V109" s="96"/>
      <c r="W109" s="275"/>
      <c r="X109" s="96"/>
      <c r="Y109" s="96"/>
      <c r="Z109" s="96"/>
      <c r="AA109" s="96"/>
      <c r="AB109" s="276"/>
      <c r="AC109" s="277"/>
      <c r="AD109" s="96"/>
      <c r="AE109" s="278"/>
      <c r="AF109" s="261"/>
    </row>
    <row r="110" spans="1:32" ht="24" customHeight="1">
      <c r="A110" s="261"/>
      <c r="B110" s="261"/>
      <c r="C110" s="261"/>
      <c r="D110" s="262"/>
      <c r="E110" s="263"/>
      <c r="F110" s="261"/>
      <c r="G110" s="261"/>
      <c r="H110" s="261"/>
      <c r="I110" s="264"/>
      <c r="J110" s="264"/>
      <c r="K110" s="261"/>
      <c r="L110" s="265"/>
      <c r="M110" s="96"/>
      <c r="N110" s="96"/>
      <c r="O110" s="96"/>
      <c r="P110" s="96"/>
      <c r="Q110" s="96"/>
      <c r="R110" s="96"/>
      <c r="S110" s="96"/>
      <c r="T110" s="96"/>
      <c r="U110" s="96"/>
      <c r="V110" s="96"/>
      <c r="W110" s="275"/>
      <c r="X110" s="96"/>
      <c r="Y110" s="96"/>
      <c r="Z110" s="96"/>
      <c r="AA110" s="96"/>
      <c r="AB110" s="276"/>
      <c r="AC110" s="277"/>
      <c r="AD110" s="96"/>
      <c r="AE110" s="278"/>
      <c r="AF110" s="261"/>
    </row>
    <row r="111" spans="1:32" ht="24" customHeight="1">
      <c r="A111" s="261"/>
      <c r="B111" s="261"/>
      <c r="C111" s="261"/>
      <c r="D111" s="262"/>
      <c r="E111" s="263"/>
      <c r="F111" s="261"/>
      <c r="G111" s="261"/>
      <c r="H111" s="261"/>
      <c r="I111" s="264"/>
      <c r="J111" s="264"/>
      <c r="K111" s="261"/>
      <c r="L111" s="265"/>
      <c r="M111" s="96"/>
      <c r="N111" s="96"/>
      <c r="O111" s="96"/>
      <c r="P111" s="96"/>
      <c r="Q111" s="96"/>
      <c r="R111" s="96"/>
      <c r="S111" s="96"/>
      <c r="T111" s="96"/>
      <c r="U111" s="96"/>
      <c r="V111" s="96"/>
      <c r="W111" s="275"/>
      <c r="X111" s="96"/>
      <c r="Y111" s="96"/>
      <c r="Z111" s="96"/>
      <c r="AA111" s="96"/>
      <c r="AB111" s="276"/>
      <c r="AC111" s="277"/>
      <c r="AD111" s="96"/>
      <c r="AE111" s="278"/>
      <c r="AF111" s="261"/>
    </row>
    <row r="112" spans="1:32" ht="24" customHeight="1">
      <c r="A112" s="261"/>
      <c r="B112" s="261"/>
      <c r="C112" s="261"/>
      <c r="D112" s="262"/>
      <c r="E112" s="263"/>
      <c r="F112" s="261"/>
      <c r="G112" s="261"/>
      <c r="H112" s="261"/>
      <c r="I112" s="264"/>
      <c r="J112" s="264"/>
      <c r="K112" s="261"/>
      <c r="L112" s="265"/>
      <c r="M112" s="96"/>
      <c r="N112" s="96"/>
      <c r="O112" s="96"/>
      <c r="P112" s="96"/>
      <c r="Q112" s="96"/>
      <c r="R112" s="96"/>
      <c r="S112" s="96"/>
      <c r="T112" s="96"/>
      <c r="U112" s="96"/>
      <c r="V112" s="96"/>
      <c r="W112" s="275"/>
      <c r="X112" s="96"/>
      <c r="Y112" s="96"/>
      <c r="Z112" s="96"/>
      <c r="AA112" s="96"/>
      <c r="AB112" s="276"/>
      <c r="AC112" s="277"/>
      <c r="AD112" s="96"/>
      <c r="AE112" s="278"/>
      <c r="AF112" s="261"/>
    </row>
    <row r="113" spans="1:32" ht="24" customHeight="1">
      <c r="A113" s="261"/>
      <c r="B113" s="261"/>
      <c r="C113" s="261"/>
      <c r="D113" s="262"/>
      <c r="E113" s="263"/>
      <c r="F113" s="261"/>
      <c r="G113" s="261"/>
      <c r="H113" s="261"/>
      <c r="I113" s="264"/>
      <c r="J113" s="264"/>
      <c r="K113" s="261"/>
      <c r="L113" s="265"/>
      <c r="M113" s="96"/>
      <c r="N113" s="96"/>
      <c r="O113" s="96"/>
      <c r="P113" s="96"/>
      <c r="Q113" s="96"/>
      <c r="R113" s="96"/>
      <c r="S113" s="96"/>
      <c r="T113" s="96"/>
      <c r="U113" s="96"/>
      <c r="V113" s="96"/>
      <c r="W113" s="275"/>
      <c r="X113" s="96"/>
      <c r="Y113" s="96"/>
      <c r="Z113" s="96"/>
      <c r="AA113" s="96"/>
      <c r="AB113" s="276"/>
      <c r="AC113" s="277"/>
      <c r="AD113" s="96"/>
      <c r="AE113" s="278"/>
      <c r="AF113" s="261"/>
    </row>
    <row r="114" spans="1:32" ht="24" customHeight="1">
      <c r="A114" s="261"/>
      <c r="B114" s="261"/>
      <c r="C114" s="261"/>
      <c r="D114" s="262"/>
      <c r="E114" s="263"/>
      <c r="F114" s="261"/>
      <c r="G114" s="261"/>
      <c r="H114" s="261"/>
      <c r="I114" s="264"/>
      <c r="J114" s="264"/>
      <c r="K114" s="261"/>
      <c r="L114" s="265"/>
      <c r="M114" s="96"/>
      <c r="N114" s="96"/>
      <c r="O114" s="96"/>
      <c r="P114" s="96"/>
      <c r="Q114" s="96"/>
      <c r="R114" s="96"/>
      <c r="S114" s="96"/>
      <c r="T114" s="96"/>
      <c r="U114" s="96"/>
      <c r="V114" s="96"/>
      <c r="W114" s="275"/>
      <c r="X114" s="96"/>
      <c r="Y114" s="96"/>
      <c r="Z114" s="96"/>
      <c r="AA114" s="96"/>
      <c r="AB114" s="276"/>
      <c r="AC114" s="277"/>
      <c r="AD114" s="96"/>
      <c r="AE114" s="278"/>
      <c r="AF114" s="261"/>
    </row>
    <row r="115" spans="1:32" ht="24" customHeight="1">
      <c r="A115" s="261"/>
      <c r="B115" s="261"/>
      <c r="C115" s="261"/>
      <c r="D115" s="262"/>
      <c r="E115" s="263"/>
      <c r="F115" s="261"/>
      <c r="G115" s="261"/>
      <c r="H115" s="261"/>
      <c r="I115" s="264"/>
      <c r="J115" s="264"/>
      <c r="K115" s="261"/>
      <c r="L115" s="265"/>
      <c r="M115" s="96"/>
      <c r="N115" s="96"/>
      <c r="O115" s="96"/>
      <c r="P115" s="96"/>
      <c r="Q115" s="96"/>
      <c r="R115" s="96"/>
      <c r="S115" s="96"/>
      <c r="T115" s="96"/>
      <c r="U115" s="96"/>
      <c r="V115" s="96"/>
      <c r="W115" s="275"/>
      <c r="X115" s="96"/>
      <c r="Y115" s="96"/>
      <c r="Z115" s="96"/>
      <c r="AA115" s="96"/>
      <c r="AB115" s="276"/>
      <c r="AC115" s="277"/>
      <c r="AD115" s="96"/>
      <c r="AE115" s="278"/>
      <c r="AF115" s="261"/>
    </row>
    <row r="116" spans="1:32" ht="24" customHeight="1">
      <c r="A116" s="261"/>
      <c r="B116" s="261"/>
      <c r="C116" s="261"/>
      <c r="D116" s="262"/>
      <c r="E116" s="263"/>
      <c r="F116" s="261"/>
      <c r="G116" s="261"/>
      <c r="H116" s="261"/>
      <c r="I116" s="264"/>
      <c r="J116" s="264"/>
      <c r="K116" s="261"/>
      <c r="L116" s="265"/>
      <c r="M116" s="96"/>
      <c r="N116" s="96"/>
      <c r="O116" s="96"/>
      <c r="P116" s="96"/>
      <c r="Q116" s="96"/>
      <c r="R116" s="96"/>
      <c r="S116" s="96"/>
      <c r="T116" s="96"/>
      <c r="U116" s="96"/>
      <c r="V116" s="96"/>
      <c r="W116" s="275"/>
      <c r="X116" s="96"/>
      <c r="Y116" s="96"/>
      <c r="Z116" s="96"/>
      <c r="AA116" s="96"/>
      <c r="AB116" s="276"/>
      <c r="AC116" s="277"/>
      <c r="AD116" s="96"/>
      <c r="AE116" s="278"/>
      <c r="AF116" s="261"/>
    </row>
    <row r="117" spans="1:32" ht="24" customHeight="1">
      <c r="A117" s="261"/>
      <c r="B117" s="261"/>
      <c r="C117" s="261"/>
      <c r="D117" s="262"/>
      <c r="E117" s="263"/>
      <c r="F117" s="261"/>
      <c r="G117" s="261"/>
      <c r="H117" s="261"/>
      <c r="I117" s="264"/>
      <c r="J117" s="264"/>
      <c r="K117" s="261"/>
      <c r="L117" s="265"/>
      <c r="M117" s="96"/>
      <c r="N117" s="96"/>
      <c r="O117" s="96"/>
      <c r="P117" s="96"/>
      <c r="Q117" s="96"/>
      <c r="R117" s="96"/>
      <c r="S117" s="96"/>
      <c r="T117" s="96"/>
      <c r="U117" s="96"/>
      <c r="V117" s="96"/>
      <c r="W117" s="275"/>
      <c r="X117" s="96"/>
      <c r="Y117" s="96"/>
      <c r="Z117" s="96"/>
      <c r="AA117" s="96"/>
      <c r="AB117" s="276"/>
      <c r="AC117" s="277"/>
      <c r="AD117" s="96"/>
      <c r="AE117" s="278"/>
      <c r="AF117" s="261"/>
    </row>
    <row r="118" spans="1:32" ht="24" customHeight="1">
      <c r="A118" s="261"/>
      <c r="B118" s="261"/>
      <c r="C118" s="261"/>
      <c r="D118" s="262"/>
      <c r="E118" s="263"/>
      <c r="F118" s="261"/>
      <c r="G118" s="261"/>
      <c r="H118" s="261"/>
      <c r="I118" s="264"/>
      <c r="J118" s="264"/>
      <c r="K118" s="261"/>
      <c r="L118" s="265"/>
      <c r="M118" s="96"/>
      <c r="N118" s="96"/>
      <c r="O118" s="96"/>
      <c r="P118" s="96"/>
      <c r="Q118" s="96"/>
      <c r="R118" s="96"/>
      <c r="S118" s="96"/>
      <c r="T118" s="96"/>
      <c r="U118" s="96"/>
      <c r="V118" s="96"/>
      <c r="W118" s="275"/>
      <c r="X118" s="96"/>
      <c r="Y118" s="96"/>
      <c r="Z118" s="96"/>
      <c r="AA118" s="96"/>
      <c r="AB118" s="276"/>
      <c r="AC118" s="277"/>
      <c r="AD118" s="96"/>
      <c r="AE118" s="278"/>
      <c r="AF118" s="261"/>
    </row>
    <row r="119" spans="1:32" ht="24" customHeight="1">
      <c r="A119" s="261"/>
      <c r="B119" s="261"/>
      <c r="C119" s="261"/>
      <c r="D119" s="262"/>
      <c r="E119" s="263"/>
      <c r="F119" s="261"/>
      <c r="G119" s="261"/>
      <c r="H119" s="261"/>
      <c r="I119" s="264"/>
      <c r="J119" s="264"/>
      <c r="K119" s="261"/>
      <c r="L119" s="265"/>
      <c r="M119" s="96"/>
      <c r="N119" s="96"/>
      <c r="O119" s="96"/>
      <c r="P119" s="96"/>
      <c r="Q119" s="96"/>
      <c r="R119" s="96"/>
      <c r="S119" s="96"/>
      <c r="T119" s="96"/>
      <c r="U119" s="96"/>
      <c r="V119" s="96"/>
      <c r="W119" s="275"/>
      <c r="X119" s="96"/>
      <c r="Y119" s="96"/>
      <c r="Z119" s="96"/>
      <c r="AA119" s="96"/>
      <c r="AB119" s="276"/>
      <c r="AC119" s="277"/>
      <c r="AD119" s="96"/>
      <c r="AE119" s="278"/>
      <c r="AF119" s="261"/>
    </row>
    <row r="120" spans="13:30" ht="24" customHeight="1">
      <c r="M120" s="96"/>
      <c r="N120" s="96"/>
      <c r="O120" s="96"/>
      <c r="P120" s="96"/>
      <c r="Q120" s="96"/>
      <c r="R120" s="96"/>
      <c r="S120" s="96"/>
      <c r="T120" s="96"/>
      <c r="U120" s="96"/>
      <c r="V120" s="96"/>
      <c r="W120" s="275"/>
      <c r="X120" s="96"/>
      <c r="Y120" s="96"/>
      <c r="Z120" s="96"/>
      <c r="AA120" s="96"/>
      <c r="AB120" s="276"/>
      <c r="AC120" s="277"/>
      <c r="AD120" s="96"/>
    </row>
    <row r="121" spans="13:30" ht="24" customHeight="1">
      <c r="M121" s="96"/>
      <c r="N121" s="96"/>
      <c r="O121" s="96"/>
      <c r="P121" s="96"/>
      <c r="Q121" s="96"/>
      <c r="R121" s="96"/>
      <c r="S121" s="96"/>
      <c r="T121" s="96"/>
      <c r="U121" s="96"/>
      <c r="V121" s="96"/>
      <c r="W121" s="275"/>
      <c r="X121" s="96"/>
      <c r="Y121" s="96"/>
      <c r="Z121" s="96"/>
      <c r="AA121" s="96"/>
      <c r="AB121" s="276"/>
      <c r="AC121" s="277"/>
      <c r="AD121" s="96"/>
    </row>
    <row r="122" spans="13:30" ht="24" customHeight="1">
      <c r="M122" s="96"/>
      <c r="N122" s="96"/>
      <c r="O122" s="96"/>
      <c r="P122" s="96"/>
      <c r="Q122" s="96"/>
      <c r="R122" s="96"/>
      <c r="S122" s="96"/>
      <c r="T122" s="96"/>
      <c r="U122" s="96"/>
      <c r="V122" s="96"/>
      <c r="W122" s="275"/>
      <c r="X122" s="96"/>
      <c r="Y122" s="96"/>
      <c r="Z122" s="96"/>
      <c r="AA122" s="96"/>
      <c r="AB122" s="276"/>
      <c r="AC122" s="277"/>
      <c r="AD122" s="96"/>
    </row>
    <row r="123" spans="13:30" ht="24" customHeight="1">
      <c r="M123" s="96"/>
      <c r="N123" s="96"/>
      <c r="O123" s="96"/>
      <c r="P123" s="96"/>
      <c r="Q123" s="96"/>
      <c r="R123" s="96"/>
      <c r="S123" s="96"/>
      <c r="T123" s="96"/>
      <c r="U123" s="96"/>
      <c r="V123" s="96"/>
      <c r="W123" s="275"/>
      <c r="X123" s="96"/>
      <c r="Y123" s="96"/>
      <c r="Z123" s="96"/>
      <c r="AA123" s="96"/>
      <c r="AB123" s="276"/>
      <c r="AC123" s="277"/>
      <c r="AD123" s="96"/>
    </row>
    <row r="124" spans="13:30" ht="24" customHeight="1">
      <c r="M124" s="96"/>
      <c r="N124" s="96"/>
      <c r="O124" s="96"/>
      <c r="P124" s="96"/>
      <c r="Q124" s="96"/>
      <c r="R124" s="96"/>
      <c r="S124" s="96"/>
      <c r="T124" s="96"/>
      <c r="U124" s="96"/>
      <c r="V124" s="96"/>
      <c r="W124" s="275"/>
      <c r="X124" s="96"/>
      <c r="Y124" s="96"/>
      <c r="Z124" s="96"/>
      <c r="AA124" s="96"/>
      <c r="AB124" s="276"/>
      <c r="AC124" s="277"/>
      <c r="AD124" s="96"/>
    </row>
    <row r="125" spans="13:30" ht="24" customHeight="1">
      <c r="M125" s="96"/>
      <c r="N125" s="96"/>
      <c r="O125" s="96"/>
      <c r="P125" s="96"/>
      <c r="Q125" s="96"/>
      <c r="R125" s="96"/>
      <c r="S125" s="96"/>
      <c r="T125" s="96"/>
      <c r="U125" s="96"/>
      <c r="V125" s="96"/>
      <c r="W125" s="275"/>
      <c r="X125" s="96"/>
      <c r="Y125" s="96"/>
      <c r="Z125" s="96"/>
      <c r="AA125" s="96"/>
      <c r="AB125" s="276"/>
      <c r="AC125" s="277"/>
      <c r="AD125" s="96"/>
    </row>
    <row r="126" spans="13:30" ht="24" customHeight="1">
      <c r="M126" s="96"/>
      <c r="N126" s="96"/>
      <c r="O126" s="96"/>
      <c r="P126" s="96"/>
      <c r="Q126" s="96"/>
      <c r="R126" s="96"/>
      <c r="S126" s="96"/>
      <c r="T126" s="96"/>
      <c r="U126" s="96"/>
      <c r="V126" s="96"/>
      <c r="W126" s="275"/>
      <c r="X126" s="96"/>
      <c r="Y126" s="96"/>
      <c r="Z126" s="96"/>
      <c r="AA126" s="96"/>
      <c r="AB126" s="276"/>
      <c r="AC126" s="277"/>
      <c r="AD126" s="96"/>
    </row>
    <row r="127" spans="9:30" ht="24" customHeight="1">
      <c r="I127" s="99"/>
      <c r="J127" s="99"/>
      <c r="M127" s="96"/>
      <c r="N127" s="96"/>
      <c r="O127" s="96"/>
      <c r="P127" s="96"/>
      <c r="Q127" s="96"/>
      <c r="R127" s="96"/>
      <c r="S127" s="96"/>
      <c r="T127" s="96"/>
      <c r="U127" s="96"/>
      <c r="V127" s="96"/>
      <c r="W127" s="275"/>
      <c r="X127" s="96"/>
      <c r="Y127" s="96"/>
      <c r="Z127" s="96"/>
      <c r="AA127" s="96"/>
      <c r="AB127" s="276"/>
      <c r="AC127" s="277"/>
      <c r="AD127" s="96"/>
    </row>
    <row r="128" spans="9:30" ht="24" customHeight="1">
      <c r="I128" s="99"/>
      <c r="J128" s="99"/>
      <c r="M128" s="96"/>
      <c r="N128" s="96"/>
      <c r="O128" s="96"/>
      <c r="P128" s="96"/>
      <c r="Q128" s="96"/>
      <c r="R128" s="96"/>
      <c r="S128" s="96"/>
      <c r="T128" s="96"/>
      <c r="U128" s="96"/>
      <c r="V128" s="96"/>
      <c r="W128" s="275"/>
      <c r="X128" s="96"/>
      <c r="Y128" s="96"/>
      <c r="Z128" s="96"/>
      <c r="AA128" s="96"/>
      <c r="AB128" s="276"/>
      <c r="AC128" s="277"/>
      <c r="AD128" s="96"/>
    </row>
    <row r="129" spans="9:30" ht="24" customHeight="1">
      <c r="I129" s="99"/>
      <c r="J129" s="99"/>
      <c r="M129" s="96"/>
      <c r="N129" s="96"/>
      <c r="O129" s="96"/>
      <c r="P129" s="96"/>
      <c r="Q129" s="96"/>
      <c r="R129" s="96"/>
      <c r="S129" s="96"/>
      <c r="T129" s="96"/>
      <c r="U129" s="96"/>
      <c r="V129" s="96"/>
      <c r="W129" s="275"/>
      <c r="X129" s="96"/>
      <c r="Y129" s="96"/>
      <c r="Z129" s="96"/>
      <c r="AA129" s="96"/>
      <c r="AB129" s="276"/>
      <c r="AC129" s="277"/>
      <c r="AD129" s="96"/>
    </row>
    <row r="130" spans="9:30" ht="24" customHeight="1">
      <c r="I130" s="99"/>
      <c r="J130" s="99"/>
      <c r="M130" s="96"/>
      <c r="N130" s="96"/>
      <c r="O130" s="96"/>
      <c r="P130" s="96"/>
      <c r="Q130" s="96"/>
      <c r="R130" s="96"/>
      <c r="S130" s="96"/>
      <c r="T130" s="96"/>
      <c r="U130" s="96"/>
      <c r="V130" s="96"/>
      <c r="W130" s="275"/>
      <c r="X130" s="96"/>
      <c r="Y130" s="96"/>
      <c r="Z130" s="96"/>
      <c r="AA130" s="96"/>
      <c r="AB130" s="276"/>
      <c r="AC130" s="277"/>
      <c r="AD130" s="96"/>
    </row>
    <row r="131" spans="9:30" ht="24" customHeight="1">
      <c r="I131" s="99"/>
      <c r="J131" s="99"/>
      <c r="M131" s="96"/>
      <c r="N131" s="96"/>
      <c r="O131" s="96"/>
      <c r="P131" s="96"/>
      <c r="Q131" s="96"/>
      <c r="R131" s="96"/>
      <c r="S131" s="96"/>
      <c r="T131" s="96"/>
      <c r="U131" s="96"/>
      <c r="V131" s="96"/>
      <c r="W131" s="275"/>
      <c r="X131" s="96"/>
      <c r="Y131" s="96"/>
      <c r="Z131" s="96"/>
      <c r="AA131" s="96"/>
      <c r="AB131" s="276"/>
      <c r="AC131" s="277"/>
      <c r="AD131" s="96"/>
    </row>
    <row r="132" spans="9:30" ht="24" customHeight="1">
      <c r="I132" s="99"/>
      <c r="J132" s="99"/>
      <c r="M132" s="96"/>
      <c r="N132" s="96"/>
      <c r="O132" s="96"/>
      <c r="P132" s="96"/>
      <c r="Q132" s="96"/>
      <c r="R132" s="96"/>
      <c r="S132" s="96"/>
      <c r="T132" s="96"/>
      <c r="U132" s="96"/>
      <c r="V132" s="96"/>
      <c r="W132" s="275"/>
      <c r="X132" s="96"/>
      <c r="Y132" s="96"/>
      <c r="Z132" s="96"/>
      <c r="AA132" s="96"/>
      <c r="AB132" s="276"/>
      <c r="AC132" s="277"/>
      <c r="AD132" s="96"/>
    </row>
    <row r="133" spans="9:30" ht="24" customHeight="1">
      <c r="I133" s="99"/>
      <c r="J133" s="99"/>
      <c r="M133" s="96"/>
      <c r="N133" s="96"/>
      <c r="O133" s="96"/>
      <c r="P133" s="96"/>
      <c r="Q133" s="96"/>
      <c r="R133" s="96"/>
      <c r="S133" s="96"/>
      <c r="T133" s="96"/>
      <c r="U133" s="96"/>
      <c r="V133" s="96"/>
      <c r="W133" s="275"/>
      <c r="X133" s="96"/>
      <c r="Y133" s="96"/>
      <c r="Z133" s="96"/>
      <c r="AA133" s="96"/>
      <c r="AB133" s="276"/>
      <c r="AC133" s="277"/>
      <c r="AD133" s="96"/>
    </row>
    <row r="134" spans="9:30" ht="24" customHeight="1">
      <c r="I134" s="99"/>
      <c r="J134" s="99"/>
      <c r="M134" s="96"/>
      <c r="N134" s="96"/>
      <c r="O134" s="96"/>
      <c r="P134" s="96"/>
      <c r="Q134" s="96"/>
      <c r="R134" s="96"/>
      <c r="S134" s="96"/>
      <c r="T134" s="96"/>
      <c r="U134" s="96"/>
      <c r="V134" s="96"/>
      <c r="W134" s="275"/>
      <c r="X134" s="96"/>
      <c r="Y134" s="96"/>
      <c r="Z134" s="96"/>
      <c r="AA134" s="96"/>
      <c r="AB134" s="276"/>
      <c r="AC134" s="277"/>
      <c r="AD134" s="96"/>
    </row>
    <row r="135" spans="9:30" ht="24" customHeight="1">
      <c r="I135" s="99"/>
      <c r="J135" s="99"/>
      <c r="M135" s="96"/>
      <c r="N135" s="96"/>
      <c r="O135" s="96"/>
      <c r="P135" s="96"/>
      <c r="Q135" s="96"/>
      <c r="R135" s="96"/>
      <c r="S135" s="96"/>
      <c r="T135" s="96"/>
      <c r="U135" s="96"/>
      <c r="V135" s="96"/>
      <c r="W135" s="275"/>
      <c r="X135" s="96"/>
      <c r="Y135" s="96"/>
      <c r="Z135" s="96"/>
      <c r="AA135" s="96"/>
      <c r="AB135" s="276"/>
      <c r="AC135" s="277"/>
      <c r="AD135" s="96"/>
    </row>
    <row r="136" spans="9:30" ht="24" customHeight="1">
      <c r="I136" s="99"/>
      <c r="J136" s="99"/>
      <c r="M136" s="96"/>
      <c r="N136" s="96"/>
      <c r="O136" s="96"/>
      <c r="P136" s="96"/>
      <c r="Q136" s="96"/>
      <c r="R136" s="96"/>
      <c r="S136" s="96"/>
      <c r="T136" s="96"/>
      <c r="U136" s="96"/>
      <c r="V136" s="96"/>
      <c r="W136" s="275"/>
      <c r="X136" s="96"/>
      <c r="Y136" s="96"/>
      <c r="Z136" s="96"/>
      <c r="AA136" s="96"/>
      <c r="AB136" s="276"/>
      <c r="AC136" s="277"/>
      <c r="AD136" s="96"/>
    </row>
    <row r="137" spans="9:30" ht="24" customHeight="1">
      <c r="I137" s="99"/>
      <c r="J137" s="99"/>
      <c r="M137" s="96"/>
      <c r="N137" s="96"/>
      <c r="O137" s="96"/>
      <c r="P137" s="96"/>
      <c r="Q137" s="96"/>
      <c r="R137" s="96"/>
      <c r="S137" s="96"/>
      <c r="T137" s="96"/>
      <c r="U137" s="96"/>
      <c r="V137" s="96"/>
      <c r="W137" s="275"/>
      <c r="X137" s="96"/>
      <c r="Y137" s="96"/>
      <c r="Z137" s="96"/>
      <c r="AA137" s="96"/>
      <c r="AB137" s="276"/>
      <c r="AC137" s="277"/>
      <c r="AD137" s="96"/>
    </row>
    <row r="138" spans="9:30" ht="24" customHeight="1">
      <c r="I138" s="99"/>
      <c r="J138" s="99"/>
      <c r="M138" s="96"/>
      <c r="N138" s="96"/>
      <c r="O138" s="96"/>
      <c r="P138" s="96"/>
      <c r="Q138" s="96"/>
      <c r="R138" s="96"/>
      <c r="S138" s="96"/>
      <c r="T138" s="96"/>
      <c r="U138" s="96"/>
      <c r="V138" s="96"/>
      <c r="W138" s="275"/>
      <c r="X138" s="96"/>
      <c r="Y138" s="96"/>
      <c r="Z138" s="96"/>
      <c r="AA138" s="96"/>
      <c r="AB138" s="276"/>
      <c r="AC138" s="277"/>
      <c r="AD138" s="96"/>
    </row>
    <row r="139" spans="9:30" ht="24" customHeight="1">
      <c r="I139" s="99"/>
      <c r="J139" s="99"/>
      <c r="M139" s="96"/>
      <c r="N139" s="96"/>
      <c r="O139" s="96"/>
      <c r="P139" s="96"/>
      <c r="Q139" s="96"/>
      <c r="R139" s="96"/>
      <c r="S139" s="96"/>
      <c r="T139" s="96"/>
      <c r="U139" s="96"/>
      <c r="V139" s="96"/>
      <c r="W139" s="275"/>
      <c r="X139" s="96"/>
      <c r="Y139" s="96"/>
      <c r="Z139" s="96"/>
      <c r="AA139" s="96"/>
      <c r="AB139" s="276"/>
      <c r="AC139" s="277"/>
      <c r="AD139" s="96"/>
    </row>
    <row r="140" spans="9:30" ht="24" customHeight="1">
      <c r="I140" s="99"/>
      <c r="J140" s="99"/>
      <c r="M140" s="96"/>
      <c r="N140" s="96"/>
      <c r="O140" s="96"/>
      <c r="P140" s="96"/>
      <c r="Q140" s="96"/>
      <c r="R140" s="96"/>
      <c r="S140" s="96"/>
      <c r="T140" s="96"/>
      <c r="U140" s="96"/>
      <c r="V140" s="96"/>
      <c r="W140" s="275"/>
      <c r="X140" s="96"/>
      <c r="Y140" s="96"/>
      <c r="Z140" s="96"/>
      <c r="AA140" s="96"/>
      <c r="AB140" s="276"/>
      <c r="AC140" s="277"/>
      <c r="AD140" s="96"/>
    </row>
    <row r="141" spans="9:10" ht="24" customHeight="1">
      <c r="I141" s="99"/>
      <c r="J141" s="99"/>
    </row>
    <row r="142" spans="9:10" ht="24" customHeight="1">
      <c r="I142" s="99"/>
      <c r="J142" s="99"/>
    </row>
    <row r="143" spans="9:30" ht="24" customHeight="1">
      <c r="I143" s="99"/>
      <c r="J143" s="99"/>
      <c r="M143" s="99"/>
      <c r="N143" s="99"/>
      <c r="O143" s="99"/>
      <c r="P143" s="99"/>
      <c r="Q143" s="99"/>
      <c r="R143" s="99"/>
      <c r="S143" s="99"/>
      <c r="T143" s="99"/>
      <c r="U143" s="99"/>
      <c r="V143" s="99"/>
      <c r="W143" s="120"/>
      <c r="X143" s="99"/>
      <c r="Y143" s="99"/>
      <c r="Z143" s="99"/>
      <c r="AA143" s="99"/>
      <c r="AB143" s="279"/>
      <c r="AC143" s="280"/>
      <c r="AD143" s="99"/>
    </row>
    <row r="144" spans="9:30" ht="24" customHeight="1">
      <c r="I144" s="99"/>
      <c r="J144" s="99"/>
      <c r="M144" s="99"/>
      <c r="N144" s="99"/>
      <c r="O144" s="99"/>
      <c r="P144" s="99"/>
      <c r="Q144" s="99"/>
      <c r="R144" s="99"/>
      <c r="S144" s="99"/>
      <c r="T144" s="99"/>
      <c r="U144" s="99"/>
      <c r="V144" s="99"/>
      <c r="W144" s="120"/>
      <c r="X144" s="99"/>
      <c r="Y144" s="99"/>
      <c r="Z144" s="99"/>
      <c r="AA144" s="99"/>
      <c r="AB144" s="279"/>
      <c r="AC144" s="280"/>
      <c r="AD144" s="99"/>
    </row>
    <row r="145" spans="9:30" ht="24" customHeight="1">
      <c r="I145" s="99"/>
      <c r="J145" s="99"/>
      <c r="M145" s="99"/>
      <c r="N145" s="99"/>
      <c r="O145" s="99"/>
      <c r="P145" s="99"/>
      <c r="Q145" s="99"/>
      <c r="R145" s="99"/>
      <c r="S145" s="99"/>
      <c r="T145" s="99"/>
      <c r="U145" s="99"/>
      <c r="V145" s="99"/>
      <c r="W145" s="120"/>
      <c r="X145" s="99"/>
      <c r="Y145" s="99"/>
      <c r="Z145" s="99"/>
      <c r="AA145" s="99"/>
      <c r="AB145" s="279"/>
      <c r="AC145" s="280"/>
      <c r="AD145" s="99"/>
    </row>
    <row r="146" spans="9:30" ht="24" customHeight="1">
      <c r="I146" s="99"/>
      <c r="J146" s="99"/>
      <c r="M146" s="99"/>
      <c r="N146" s="99"/>
      <c r="O146" s="99"/>
      <c r="P146" s="99"/>
      <c r="Q146" s="99"/>
      <c r="R146" s="99"/>
      <c r="S146" s="99"/>
      <c r="T146" s="99"/>
      <c r="U146" s="99"/>
      <c r="V146" s="99"/>
      <c r="W146" s="120"/>
      <c r="X146" s="99"/>
      <c r="Y146" s="99"/>
      <c r="Z146" s="99"/>
      <c r="AA146" s="99"/>
      <c r="AB146" s="279"/>
      <c r="AC146" s="280"/>
      <c r="AD146" s="99"/>
    </row>
    <row r="147" spans="9:30" ht="24" customHeight="1">
      <c r="I147" s="99"/>
      <c r="J147" s="99"/>
      <c r="M147" s="99"/>
      <c r="N147" s="99"/>
      <c r="O147" s="99"/>
      <c r="P147" s="99"/>
      <c r="Q147" s="99"/>
      <c r="R147" s="99"/>
      <c r="S147" s="99"/>
      <c r="T147" s="99"/>
      <c r="U147" s="99"/>
      <c r="V147" s="99"/>
      <c r="W147" s="120"/>
      <c r="X147" s="99"/>
      <c r="Y147" s="99"/>
      <c r="Z147" s="99"/>
      <c r="AA147" s="99"/>
      <c r="AB147" s="279"/>
      <c r="AC147" s="280"/>
      <c r="AD147" s="99"/>
    </row>
    <row r="148" spans="9:30" ht="24" customHeight="1">
      <c r="I148" s="99"/>
      <c r="J148" s="99"/>
      <c r="M148" s="99"/>
      <c r="N148" s="99"/>
      <c r="O148" s="99"/>
      <c r="P148" s="99"/>
      <c r="Q148" s="99"/>
      <c r="R148" s="99"/>
      <c r="S148" s="99"/>
      <c r="T148" s="99"/>
      <c r="U148" s="99"/>
      <c r="V148" s="99"/>
      <c r="W148" s="120"/>
      <c r="X148" s="99"/>
      <c r="Y148" s="99"/>
      <c r="Z148" s="99"/>
      <c r="AA148" s="99"/>
      <c r="AB148" s="279"/>
      <c r="AC148" s="280"/>
      <c r="AD148" s="99"/>
    </row>
    <row r="149" spans="9:30" ht="24" customHeight="1">
      <c r="I149" s="99"/>
      <c r="J149" s="99"/>
      <c r="M149" s="99"/>
      <c r="N149" s="99"/>
      <c r="O149" s="99"/>
      <c r="P149" s="99"/>
      <c r="Q149" s="99"/>
      <c r="R149" s="99"/>
      <c r="S149" s="99"/>
      <c r="T149" s="99"/>
      <c r="U149" s="99"/>
      <c r="V149" s="99"/>
      <c r="W149" s="120"/>
      <c r="X149" s="99"/>
      <c r="Y149" s="99"/>
      <c r="Z149" s="99"/>
      <c r="AA149" s="99"/>
      <c r="AB149" s="279"/>
      <c r="AC149" s="280"/>
      <c r="AD149" s="99"/>
    </row>
    <row r="150" spans="9:30" ht="24" customHeight="1">
      <c r="I150" s="99"/>
      <c r="J150" s="99"/>
      <c r="M150" s="99"/>
      <c r="N150" s="99"/>
      <c r="O150" s="99"/>
      <c r="P150" s="99"/>
      <c r="Q150" s="99"/>
      <c r="R150" s="99"/>
      <c r="S150" s="99"/>
      <c r="T150" s="99"/>
      <c r="U150" s="99"/>
      <c r="V150" s="99"/>
      <c r="W150" s="120"/>
      <c r="X150" s="99"/>
      <c r="Y150" s="99"/>
      <c r="Z150" s="99"/>
      <c r="AA150" s="99"/>
      <c r="AB150" s="279"/>
      <c r="AC150" s="280"/>
      <c r="AD150" s="99"/>
    </row>
    <row r="151" spans="9:30" ht="24" customHeight="1">
      <c r="I151" s="99"/>
      <c r="J151" s="99"/>
      <c r="M151" s="99"/>
      <c r="N151" s="99"/>
      <c r="O151" s="99"/>
      <c r="P151" s="99"/>
      <c r="Q151" s="99"/>
      <c r="R151" s="99"/>
      <c r="S151" s="99"/>
      <c r="T151" s="99"/>
      <c r="U151" s="99"/>
      <c r="V151" s="99"/>
      <c r="W151" s="120"/>
      <c r="X151" s="99"/>
      <c r="Y151" s="99"/>
      <c r="Z151" s="99"/>
      <c r="AA151" s="99"/>
      <c r="AB151" s="279"/>
      <c r="AC151" s="280"/>
      <c r="AD151" s="99"/>
    </row>
    <row r="152" spans="9:30" ht="24" customHeight="1">
      <c r="I152" s="99"/>
      <c r="J152" s="99"/>
      <c r="M152" s="99"/>
      <c r="N152" s="99"/>
      <c r="O152" s="99"/>
      <c r="P152" s="99"/>
      <c r="Q152" s="99"/>
      <c r="R152" s="99"/>
      <c r="S152" s="99"/>
      <c r="T152" s="99"/>
      <c r="U152" s="99"/>
      <c r="V152" s="99"/>
      <c r="W152" s="120"/>
      <c r="X152" s="99"/>
      <c r="Y152" s="99"/>
      <c r="Z152" s="99"/>
      <c r="AA152" s="99"/>
      <c r="AB152" s="279"/>
      <c r="AC152" s="280"/>
      <c r="AD152" s="99"/>
    </row>
    <row r="153" spans="9:30" ht="24" customHeight="1">
      <c r="I153" s="99"/>
      <c r="J153" s="99"/>
      <c r="M153" s="99"/>
      <c r="N153" s="99"/>
      <c r="O153" s="99"/>
      <c r="P153" s="99"/>
      <c r="Q153" s="99"/>
      <c r="R153" s="99"/>
      <c r="S153" s="99"/>
      <c r="T153" s="99"/>
      <c r="U153" s="99"/>
      <c r="V153" s="99"/>
      <c r="W153" s="120"/>
      <c r="X153" s="99"/>
      <c r="Y153" s="99"/>
      <c r="Z153" s="99"/>
      <c r="AA153" s="99"/>
      <c r="AB153" s="279"/>
      <c r="AC153" s="280"/>
      <c r="AD153" s="99"/>
    </row>
    <row r="154" spans="9:30" ht="24" customHeight="1">
      <c r="I154" s="99"/>
      <c r="J154" s="99"/>
      <c r="M154" s="99"/>
      <c r="N154" s="99"/>
      <c r="O154" s="99"/>
      <c r="P154" s="99"/>
      <c r="Q154" s="99"/>
      <c r="R154" s="99"/>
      <c r="S154" s="99"/>
      <c r="T154" s="99"/>
      <c r="U154" s="99"/>
      <c r="V154" s="99"/>
      <c r="W154" s="120"/>
      <c r="X154" s="99"/>
      <c r="Y154" s="99"/>
      <c r="Z154" s="99"/>
      <c r="AA154" s="99"/>
      <c r="AB154" s="279"/>
      <c r="AC154" s="280"/>
      <c r="AD154" s="99"/>
    </row>
    <row r="155" spans="9:30" ht="24" customHeight="1">
      <c r="I155" s="99"/>
      <c r="J155" s="99"/>
      <c r="M155" s="99"/>
      <c r="N155" s="99"/>
      <c r="O155" s="99"/>
      <c r="P155" s="99"/>
      <c r="Q155" s="99"/>
      <c r="R155" s="99"/>
      <c r="S155" s="99"/>
      <c r="T155" s="99"/>
      <c r="U155" s="99"/>
      <c r="V155" s="99"/>
      <c r="W155" s="120"/>
      <c r="X155" s="99"/>
      <c r="Y155" s="99"/>
      <c r="Z155" s="99"/>
      <c r="AA155" s="99"/>
      <c r="AB155" s="279"/>
      <c r="AC155" s="280"/>
      <c r="AD155" s="99"/>
    </row>
    <row r="156" spans="9:30" ht="24" customHeight="1">
      <c r="I156" s="99"/>
      <c r="J156" s="99"/>
      <c r="M156" s="99"/>
      <c r="N156" s="99"/>
      <c r="O156" s="99"/>
      <c r="P156" s="99"/>
      <c r="Q156" s="99"/>
      <c r="R156" s="99"/>
      <c r="S156" s="99"/>
      <c r="T156" s="99"/>
      <c r="U156" s="99"/>
      <c r="V156" s="99"/>
      <c r="W156" s="120"/>
      <c r="X156" s="99"/>
      <c r="Y156" s="99"/>
      <c r="Z156" s="99"/>
      <c r="AA156" s="99"/>
      <c r="AB156" s="279"/>
      <c r="AC156" s="280"/>
      <c r="AD156" s="99"/>
    </row>
    <row r="157" spans="9:30" ht="24" customHeight="1">
      <c r="I157" s="99"/>
      <c r="J157" s="99"/>
      <c r="M157" s="99"/>
      <c r="N157" s="99"/>
      <c r="O157" s="99"/>
      <c r="P157" s="99"/>
      <c r="Q157" s="99"/>
      <c r="R157" s="99"/>
      <c r="S157" s="99"/>
      <c r="T157" s="99"/>
      <c r="U157" s="99"/>
      <c r="V157" s="99"/>
      <c r="W157" s="120"/>
      <c r="X157" s="99"/>
      <c r="Y157" s="99"/>
      <c r="Z157" s="99"/>
      <c r="AA157" s="99"/>
      <c r="AB157" s="279"/>
      <c r="AC157" s="280"/>
      <c r="AD157" s="99"/>
    </row>
    <row r="158" spans="9:30" ht="24" customHeight="1">
      <c r="I158" s="99"/>
      <c r="J158" s="99"/>
      <c r="M158" s="99"/>
      <c r="N158" s="99"/>
      <c r="O158" s="99"/>
      <c r="P158" s="99"/>
      <c r="Q158" s="99"/>
      <c r="R158" s="99"/>
      <c r="S158" s="99"/>
      <c r="T158" s="99"/>
      <c r="U158" s="99"/>
      <c r="V158" s="99"/>
      <c r="W158" s="120"/>
      <c r="X158" s="99"/>
      <c r="Y158" s="99"/>
      <c r="Z158" s="99"/>
      <c r="AA158" s="99"/>
      <c r="AB158" s="279"/>
      <c r="AC158" s="280"/>
      <c r="AD158" s="99"/>
    </row>
    <row r="159" spans="9:30" ht="24" customHeight="1">
      <c r="I159" s="99"/>
      <c r="J159" s="99"/>
      <c r="M159" s="99"/>
      <c r="N159" s="99"/>
      <c r="O159" s="99"/>
      <c r="P159" s="99"/>
      <c r="Q159" s="99"/>
      <c r="R159" s="99"/>
      <c r="S159" s="99"/>
      <c r="T159" s="99"/>
      <c r="U159" s="99"/>
      <c r="V159" s="99"/>
      <c r="W159" s="120"/>
      <c r="X159" s="99"/>
      <c r="Y159" s="99"/>
      <c r="Z159" s="99"/>
      <c r="AA159" s="99"/>
      <c r="AB159" s="279"/>
      <c r="AC159" s="280"/>
      <c r="AD159" s="99"/>
    </row>
    <row r="160" spans="9:30" ht="24" customHeight="1">
      <c r="I160" s="99"/>
      <c r="J160" s="99"/>
      <c r="M160" s="99"/>
      <c r="N160" s="99"/>
      <c r="O160" s="99"/>
      <c r="P160" s="99"/>
      <c r="Q160" s="99"/>
      <c r="R160" s="99"/>
      <c r="S160" s="99"/>
      <c r="T160" s="99"/>
      <c r="U160" s="99"/>
      <c r="V160" s="99"/>
      <c r="W160" s="120"/>
      <c r="X160" s="99"/>
      <c r="Y160" s="99"/>
      <c r="Z160" s="99"/>
      <c r="AA160" s="99"/>
      <c r="AB160" s="279"/>
      <c r="AC160" s="280"/>
      <c r="AD160" s="99"/>
    </row>
    <row r="161" spans="9:30" ht="24" customHeight="1">
      <c r="I161" s="99"/>
      <c r="J161" s="99"/>
      <c r="M161" s="99"/>
      <c r="N161" s="99"/>
      <c r="O161" s="99"/>
      <c r="P161" s="99"/>
      <c r="Q161" s="99"/>
      <c r="R161" s="99"/>
      <c r="S161" s="99"/>
      <c r="T161" s="99"/>
      <c r="U161" s="99"/>
      <c r="V161" s="99"/>
      <c r="W161" s="120"/>
      <c r="X161" s="99"/>
      <c r="Y161" s="99"/>
      <c r="Z161" s="99"/>
      <c r="AA161" s="99"/>
      <c r="AB161" s="279"/>
      <c r="AC161" s="280"/>
      <c r="AD161" s="99"/>
    </row>
    <row r="162" spans="9:30" ht="24" customHeight="1">
      <c r="I162" s="99"/>
      <c r="J162" s="99"/>
      <c r="M162" s="99"/>
      <c r="N162" s="99"/>
      <c r="O162" s="99"/>
      <c r="P162" s="99"/>
      <c r="Q162" s="99"/>
      <c r="R162" s="99"/>
      <c r="S162" s="99"/>
      <c r="T162" s="99"/>
      <c r="U162" s="99"/>
      <c r="V162" s="99"/>
      <c r="W162" s="120"/>
      <c r="X162" s="99"/>
      <c r="Y162" s="99"/>
      <c r="Z162" s="99"/>
      <c r="AA162" s="99"/>
      <c r="AB162" s="279"/>
      <c r="AC162" s="280"/>
      <c r="AD162" s="99"/>
    </row>
    <row r="163" spans="9:30" ht="24" customHeight="1">
      <c r="I163" s="99"/>
      <c r="J163" s="99"/>
      <c r="M163" s="99"/>
      <c r="N163" s="99"/>
      <c r="O163" s="99"/>
      <c r="P163" s="99"/>
      <c r="Q163" s="99"/>
      <c r="R163" s="99"/>
      <c r="S163" s="99"/>
      <c r="T163" s="99"/>
      <c r="U163" s="99"/>
      <c r="V163" s="99"/>
      <c r="W163" s="120"/>
      <c r="X163" s="99"/>
      <c r="Y163" s="99"/>
      <c r="Z163" s="99"/>
      <c r="AA163" s="99"/>
      <c r="AB163" s="279"/>
      <c r="AC163" s="280"/>
      <c r="AD163" s="99"/>
    </row>
    <row r="164" spans="9:30" ht="24" customHeight="1">
      <c r="I164" s="99"/>
      <c r="J164" s="99"/>
      <c r="M164" s="99"/>
      <c r="N164" s="99"/>
      <c r="O164" s="99"/>
      <c r="P164" s="99"/>
      <c r="Q164" s="99"/>
      <c r="R164" s="99"/>
      <c r="S164" s="99"/>
      <c r="T164" s="99"/>
      <c r="U164" s="99"/>
      <c r="V164" s="99"/>
      <c r="W164" s="120"/>
      <c r="X164" s="99"/>
      <c r="Y164" s="99"/>
      <c r="Z164" s="99"/>
      <c r="AA164" s="99"/>
      <c r="AB164" s="279"/>
      <c r="AC164" s="280"/>
      <c r="AD164" s="99"/>
    </row>
    <row r="165" spans="9:30" ht="24" customHeight="1">
      <c r="I165" s="99"/>
      <c r="J165" s="99"/>
      <c r="M165" s="99"/>
      <c r="N165" s="99"/>
      <c r="O165" s="99"/>
      <c r="P165" s="99"/>
      <c r="Q165" s="99"/>
      <c r="R165" s="99"/>
      <c r="S165" s="99"/>
      <c r="T165" s="99"/>
      <c r="U165" s="99"/>
      <c r="V165" s="99"/>
      <c r="W165" s="120"/>
      <c r="X165" s="99"/>
      <c r="Y165" s="99"/>
      <c r="Z165" s="99"/>
      <c r="AA165" s="99"/>
      <c r="AB165" s="279"/>
      <c r="AC165" s="280"/>
      <c r="AD165" s="99"/>
    </row>
    <row r="166" spans="9:30" ht="24" customHeight="1">
      <c r="I166" s="99"/>
      <c r="J166" s="99"/>
      <c r="M166" s="99"/>
      <c r="N166" s="99"/>
      <c r="O166" s="99"/>
      <c r="P166" s="99"/>
      <c r="Q166" s="99"/>
      <c r="R166" s="99"/>
      <c r="S166" s="99"/>
      <c r="T166" s="99"/>
      <c r="U166" s="99"/>
      <c r="V166" s="99"/>
      <c r="W166" s="120"/>
      <c r="X166" s="99"/>
      <c r="Y166" s="99"/>
      <c r="Z166" s="99"/>
      <c r="AA166" s="99"/>
      <c r="AB166" s="279"/>
      <c r="AC166" s="280"/>
      <c r="AD166" s="99"/>
    </row>
    <row r="167" spans="9:30" ht="24" customHeight="1">
      <c r="I167" s="99"/>
      <c r="J167" s="99"/>
      <c r="M167" s="99"/>
      <c r="N167" s="99"/>
      <c r="O167" s="99"/>
      <c r="P167" s="99"/>
      <c r="Q167" s="99"/>
      <c r="R167" s="99"/>
      <c r="S167" s="99"/>
      <c r="T167" s="99"/>
      <c r="U167" s="99"/>
      <c r="V167" s="99"/>
      <c r="W167" s="120"/>
      <c r="X167" s="99"/>
      <c r="Y167" s="99"/>
      <c r="Z167" s="99"/>
      <c r="AA167" s="99"/>
      <c r="AB167" s="279"/>
      <c r="AC167" s="280"/>
      <c r="AD167" s="99"/>
    </row>
    <row r="168" spans="9:30" ht="24" customHeight="1">
      <c r="I168" s="99"/>
      <c r="J168" s="99"/>
      <c r="M168" s="99"/>
      <c r="N168" s="99"/>
      <c r="O168" s="99"/>
      <c r="P168" s="99"/>
      <c r="Q168" s="99"/>
      <c r="R168" s="99"/>
      <c r="S168" s="99"/>
      <c r="T168" s="99"/>
      <c r="U168" s="99"/>
      <c r="V168" s="99"/>
      <c r="W168" s="120"/>
      <c r="X168" s="99"/>
      <c r="Y168" s="99"/>
      <c r="Z168" s="99"/>
      <c r="AA168" s="99"/>
      <c r="AB168" s="279"/>
      <c r="AC168" s="280"/>
      <c r="AD168" s="99"/>
    </row>
    <row r="169" spans="9:30" ht="24" customHeight="1">
      <c r="I169" s="99"/>
      <c r="J169" s="99"/>
      <c r="M169" s="99"/>
      <c r="N169" s="99"/>
      <c r="O169" s="99"/>
      <c r="P169" s="99"/>
      <c r="Q169" s="99"/>
      <c r="R169" s="99"/>
      <c r="S169" s="99"/>
      <c r="T169" s="99"/>
      <c r="U169" s="99"/>
      <c r="V169" s="99"/>
      <c r="W169" s="120"/>
      <c r="X169" s="99"/>
      <c r="Y169" s="99"/>
      <c r="Z169" s="99"/>
      <c r="AA169" s="99"/>
      <c r="AB169" s="279"/>
      <c r="AC169" s="280"/>
      <c r="AD169" s="99"/>
    </row>
    <row r="170" spans="9:30" ht="24" customHeight="1">
      <c r="I170" s="99"/>
      <c r="J170" s="99"/>
      <c r="M170" s="99"/>
      <c r="N170" s="99"/>
      <c r="O170" s="99"/>
      <c r="P170" s="99"/>
      <c r="Q170" s="99"/>
      <c r="R170" s="99"/>
      <c r="S170" s="99"/>
      <c r="T170" s="99"/>
      <c r="U170" s="99"/>
      <c r="V170" s="99"/>
      <c r="W170" s="120"/>
      <c r="X170" s="99"/>
      <c r="Y170" s="99"/>
      <c r="Z170" s="99"/>
      <c r="AA170" s="99"/>
      <c r="AB170" s="279"/>
      <c r="AC170" s="280"/>
      <c r="AD170" s="99"/>
    </row>
    <row r="171" spans="9:30" ht="24" customHeight="1">
      <c r="I171" s="99"/>
      <c r="J171" s="99"/>
      <c r="M171" s="99"/>
      <c r="N171" s="99"/>
      <c r="O171" s="99"/>
      <c r="P171" s="99"/>
      <c r="Q171" s="99"/>
      <c r="R171" s="99"/>
      <c r="S171" s="99"/>
      <c r="T171" s="99"/>
      <c r="U171" s="99"/>
      <c r="V171" s="99"/>
      <c r="W171" s="120"/>
      <c r="X171" s="99"/>
      <c r="Y171" s="99"/>
      <c r="Z171" s="99"/>
      <c r="AA171" s="99"/>
      <c r="AB171" s="279"/>
      <c r="AC171" s="280"/>
      <c r="AD171" s="99"/>
    </row>
    <row r="172" spans="9:30" ht="24" customHeight="1">
      <c r="I172" s="99"/>
      <c r="J172" s="99"/>
      <c r="M172" s="99"/>
      <c r="N172" s="99"/>
      <c r="O172" s="99"/>
      <c r="P172" s="99"/>
      <c r="Q172" s="99"/>
      <c r="R172" s="99"/>
      <c r="S172" s="99"/>
      <c r="T172" s="99"/>
      <c r="U172" s="99"/>
      <c r="V172" s="99"/>
      <c r="W172" s="120"/>
      <c r="X172" s="99"/>
      <c r="Y172" s="99"/>
      <c r="Z172" s="99"/>
      <c r="AA172" s="99"/>
      <c r="AB172" s="279"/>
      <c r="AC172" s="280"/>
      <c r="AD172" s="99"/>
    </row>
    <row r="173" spans="9:30" ht="24" customHeight="1">
      <c r="I173" s="99"/>
      <c r="J173" s="99"/>
      <c r="M173" s="99"/>
      <c r="N173" s="99"/>
      <c r="O173" s="99"/>
      <c r="P173" s="99"/>
      <c r="Q173" s="99"/>
      <c r="R173" s="99"/>
      <c r="S173" s="99"/>
      <c r="T173" s="99"/>
      <c r="U173" s="99"/>
      <c r="V173" s="99"/>
      <c r="W173" s="120"/>
      <c r="X173" s="99"/>
      <c r="Y173" s="99"/>
      <c r="Z173" s="99"/>
      <c r="AA173" s="99"/>
      <c r="AB173" s="279"/>
      <c r="AC173" s="280"/>
      <c r="AD173" s="99"/>
    </row>
    <row r="174" spans="9:30" ht="24" customHeight="1">
      <c r="I174" s="99"/>
      <c r="J174" s="99"/>
      <c r="M174" s="99"/>
      <c r="N174" s="99"/>
      <c r="O174" s="99"/>
      <c r="P174" s="99"/>
      <c r="Q174" s="99"/>
      <c r="R174" s="99"/>
      <c r="S174" s="99"/>
      <c r="T174" s="99"/>
      <c r="U174" s="99"/>
      <c r="V174" s="99"/>
      <c r="W174" s="120"/>
      <c r="X174" s="99"/>
      <c r="Y174" s="99"/>
      <c r="Z174" s="99"/>
      <c r="AA174" s="99"/>
      <c r="AB174" s="279"/>
      <c r="AC174" s="280"/>
      <c r="AD174" s="99"/>
    </row>
    <row r="175" spans="9:30" ht="24" customHeight="1">
      <c r="I175" s="99"/>
      <c r="J175" s="99"/>
      <c r="M175" s="99"/>
      <c r="N175" s="99"/>
      <c r="O175" s="99"/>
      <c r="P175" s="99"/>
      <c r="Q175" s="99"/>
      <c r="R175" s="99"/>
      <c r="S175" s="99"/>
      <c r="T175" s="99"/>
      <c r="U175" s="99"/>
      <c r="V175" s="99"/>
      <c r="W175" s="120"/>
      <c r="X175" s="99"/>
      <c r="Y175" s="99"/>
      <c r="Z175" s="99"/>
      <c r="AA175" s="99"/>
      <c r="AB175" s="279"/>
      <c r="AC175" s="280"/>
      <c r="AD175" s="99"/>
    </row>
    <row r="176" spans="9:30" ht="24" customHeight="1">
      <c r="I176" s="99"/>
      <c r="J176" s="99"/>
      <c r="M176" s="99"/>
      <c r="N176" s="99"/>
      <c r="O176" s="99"/>
      <c r="P176" s="99"/>
      <c r="Q176" s="99"/>
      <c r="R176" s="99"/>
      <c r="S176" s="99"/>
      <c r="T176" s="99"/>
      <c r="U176" s="99"/>
      <c r="V176" s="99"/>
      <c r="W176" s="120"/>
      <c r="X176" s="99"/>
      <c r="Y176" s="99"/>
      <c r="Z176" s="99"/>
      <c r="AA176" s="99"/>
      <c r="AB176" s="279"/>
      <c r="AC176" s="280"/>
      <c r="AD176" s="99"/>
    </row>
    <row r="177" spans="9:30" ht="24" customHeight="1">
      <c r="I177" s="99"/>
      <c r="J177" s="99"/>
      <c r="M177" s="99"/>
      <c r="N177" s="99"/>
      <c r="O177" s="99"/>
      <c r="P177" s="99"/>
      <c r="Q177" s="99"/>
      <c r="R177" s="99"/>
      <c r="S177" s="99"/>
      <c r="T177" s="99"/>
      <c r="U177" s="99"/>
      <c r="V177" s="99"/>
      <c r="W177" s="120"/>
      <c r="X177" s="99"/>
      <c r="Y177" s="99"/>
      <c r="Z177" s="99"/>
      <c r="AA177" s="99"/>
      <c r="AB177" s="279"/>
      <c r="AC177" s="280"/>
      <c r="AD177" s="99"/>
    </row>
    <row r="178" spans="9:30" ht="24" customHeight="1">
      <c r="I178" s="99"/>
      <c r="J178" s="99"/>
      <c r="M178" s="99"/>
      <c r="N178" s="99"/>
      <c r="O178" s="99"/>
      <c r="P178" s="99"/>
      <c r="Q178" s="99"/>
      <c r="R178" s="99"/>
      <c r="S178" s="99"/>
      <c r="T178" s="99"/>
      <c r="U178" s="99"/>
      <c r="V178" s="99"/>
      <c r="W178" s="120"/>
      <c r="X178" s="99"/>
      <c r="Y178" s="99"/>
      <c r="Z178" s="99"/>
      <c r="AA178" s="99"/>
      <c r="AB178" s="279"/>
      <c r="AC178" s="280"/>
      <c r="AD178" s="99"/>
    </row>
    <row r="179" spans="9:30" ht="24" customHeight="1">
      <c r="I179" s="99"/>
      <c r="J179" s="99"/>
      <c r="M179" s="99"/>
      <c r="N179" s="99"/>
      <c r="O179" s="99"/>
      <c r="P179" s="99"/>
      <c r="Q179" s="99"/>
      <c r="R179" s="99"/>
      <c r="S179" s="99"/>
      <c r="T179" s="99"/>
      <c r="U179" s="99"/>
      <c r="V179" s="99"/>
      <c r="W179" s="120"/>
      <c r="X179" s="99"/>
      <c r="Y179" s="99"/>
      <c r="Z179" s="99"/>
      <c r="AA179" s="99"/>
      <c r="AB179" s="279"/>
      <c r="AC179" s="280"/>
      <c r="AD179" s="99"/>
    </row>
    <row r="180" spans="9:30" ht="24" customHeight="1">
      <c r="I180" s="99"/>
      <c r="J180" s="99"/>
      <c r="M180" s="99"/>
      <c r="N180" s="99"/>
      <c r="O180" s="99"/>
      <c r="P180" s="99"/>
      <c r="Q180" s="99"/>
      <c r="R180" s="99"/>
      <c r="S180" s="99"/>
      <c r="T180" s="99"/>
      <c r="U180" s="99"/>
      <c r="V180" s="99"/>
      <c r="W180" s="120"/>
      <c r="X180" s="99"/>
      <c r="Y180" s="99"/>
      <c r="Z180" s="99"/>
      <c r="AA180" s="99"/>
      <c r="AB180" s="279"/>
      <c r="AC180" s="280"/>
      <c r="AD180" s="99"/>
    </row>
    <row r="181" spans="9:30" ht="24" customHeight="1">
      <c r="I181" s="99"/>
      <c r="J181" s="99"/>
      <c r="M181" s="99"/>
      <c r="N181" s="99"/>
      <c r="O181" s="99"/>
      <c r="P181" s="99"/>
      <c r="Q181" s="99"/>
      <c r="R181" s="99"/>
      <c r="S181" s="99"/>
      <c r="T181" s="99"/>
      <c r="U181" s="99"/>
      <c r="V181" s="99"/>
      <c r="W181" s="120"/>
      <c r="X181" s="99"/>
      <c r="Y181" s="99"/>
      <c r="Z181" s="99"/>
      <c r="AA181" s="99"/>
      <c r="AB181" s="279"/>
      <c r="AC181" s="280"/>
      <c r="AD181" s="99"/>
    </row>
    <row r="182" spans="9:30" ht="24" customHeight="1">
      <c r="I182" s="99"/>
      <c r="J182" s="99"/>
      <c r="M182" s="99"/>
      <c r="N182" s="99"/>
      <c r="O182" s="99"/>
      <c r="P182" s="99"/>
      <c r="Q182" s="99"/>
      <c r="R182" s="99"/>
      <c r="S182" s="99"/>
      <c r="T182" s="99"/>
      <c r="U182" s="99"/>
      <c r="V182" s="99"/>
      <c r="W182" s="120"/>
      <c r="X182" s="99"/>
      <c r="Y182" s="99"/>
      <c r="Z182" s="99"/>
      <c r="AA182" s="99"/>
      <c r="AB182" s="279"/>
      <c r="AC182" s="280"/>
      <c r="AD182" s="99"/>
    </row>
    <row r="183" spans="9:30" ht="24" customHeight="1">
      <c r="I183" s="99"/>
      <c r="J183" s="99"/>
      <c r="M183" s="99"/>
      <c r="N183" s="99"/>
      <c r="O183" s="99"/>
      <c r="P183" s="99"/>
      <c r="Q183" s="99"/>
      <c r="R183" s="99"/>
      <c r="S183" s="99"/>
      <c r="T183" s="99"/>
      <c r="U183" s="99"/>
      <c r="V183" s="99"/>
      <c r="W183" s="120"/>
      <c r="X183" s="99"/>
      <c r="Y183" s="99"/>
      <c r="Z183" s="99"/>
      <c r="AA183" s="99"/>
      <c r="AB183" s="279"/>
      <c r="AC183" s="280"/>
      <c r="AD183" s="99"/>
    </row>
    <row r="184" spans="9:30" ht="24" customHeight="1">
      <c r="I184" s="99"/>
      <c r="J184" s="99"/>
      <c r="M184" s="99"/>
      <c r="N184" s="99"/>
      <c r="O184" s="99"/>
      <c r="P184" s="99"/>
      <c r="Q184" s="99"/>
      <c r="R184" s="99"/>
      <c r="S184" s="99"/>
      <c r="T184" s="99"/>
      <c r="U184" s="99"/>
      <c r="V184" s="99"/>
      <c r="W184" s="120"/>
      <c r="X184" s="99"/>
      <c r="Y184" s="99"/>
      <c r="Z184" s="99"/>
      <c r="AA184" s="99"/>
      <c r="AB184" s="279"/>
      <c r="AC184" s="280"/>
      <c r="AD184" s="99"/>
    </row>
    <row r="185" spans="9:30" ht="24" customHeight="1">
      <c r="I185" s="99"/>
      <c r="J185" s="99"/>
      <c r="M185" s="99"/>
      <c r="N185" s="99"/>
      <c r="O185" s="99"/>
      <c r="P185" s="99"/>
      <c r="Q185" s="99"/>
      <c r="R185" s="99"/>
      <c r="S185" s="99"/>
      <c r="T185" s="99"/>
      <c r="U185" s="99"/>
      <c r="V185" s="99"/>
      <c r="W185" s="120"/>
      <c r="X185" s="99"/>
      <c r="Y185" s="99"/>
      <c r="Z185" s="99"/>
      <c r="AA185" s="99"/>
      <c r="AB185" s="279"/>
      <c r="AC185" s="280"/>
      <c r="AD185" s="99"/>
    </row>
    <row r="186" spans="9:30" ht="24" customHeight="1">
      <c r="I186" s="99"/>
      <c r="J186" s="99"/>
      <c r="M186" s="99"/>
      <c r="N186" s="99"/>
      <c r="O186" s="99"/>
      <c r="P186" s="99"/>
      <c r="Q186" s="99"/>
      <c r="R186" s="99"/>
      <c r="S186" s="99"/>
      <c r="T186" s="99"/>
      <c r="U186" s="99"/>
      <c r="V186" s="99"/>
      <c r="W186" s="120"/>
      <c r="X186" s="99"/>
      <c r="Y186" s="99"/>
      <c r="Z186" s="99"/>
      <c r="AA186" s="99"/>
      <c r="AB186" s="279"/>
      <c r="AC186" s="280"/>
      <c r="AD186" s="99"/>
    </row>
    <row r="187" spans="9:30" ht="24" customHeight="1">
      <c r="I187" s="99"/>
      <c r="J187" s="99"/>
      <c r="M187" s="99"/>
      <c r="N187" s="99"/>
      <c r="O187" s="99"/>
      <c r="P187" s="99"/>
      <c r="Q187" s="99"/>
      <c r="R187" s="99"/>
      <c r="S187" s="99"/>
      <c r="T187" s="99"/>
      <c r="U187" s="99"/>
      <c r="V187" s="99"/>
      <c r="W187" s="120"/>
      <c r="X187" s="99"/>
      <c r="Y187" s="99"/>
      <c r="Z187" s="99"/>
      <c r="AA187" s="99"/>
      <c r="AB187" s="279"/>
      <c r="AC187" s="280"/>
      <c r="AD187" s="99"/>
    </row>
    <row r="188" spans="9:30" ht="24" customHeight="1">
      <c r="I188" s="99"/>
      <c r="J188" s="99"/>
      <c r="M188" s="99"/>
      <c r="N188" s="99"/>
      <c r="O188" s="99"/>
      <c r="P188" s="99"/>
      <c r="Q188" s="99"/>
      <c r="R188" s="99"/>
      <c r="S188" s="99"/>
      <c r="T188" s="99"/>
      <c r="U188" s="99"/>
      <c r="V188" s="99"/>
      <c r="W188" s="120"/>
      <c r="X188" s="99"/>
      <c r="Y188" s="99"/>
      <c r="Z188" s="99"/>
      <c r="AA188" s="99"/>
      <c r="AB188" s="279"/>
      <c r="AC188" s="280"/>
      <c r="AD188" s="99"/>
    </row>
    <row r="189" spans="9:30" ht="24" customHeight="1">
      <c r="I189" s="99"/>
      <c r="J189" s="99"/>
      <c r="M189" s="99"/>
      <c r="N189" s="99"/>
      <c r="O189" s="99"/>
      <c r="P189" s="99"/>
      <c r="Q189" s="99"/>
      <c r="R189" s="99"/>
      <c r="S189" s="99"/>
      <c r="T189" s="99"/>
      <c r="U189" s="99"/>
      <c r="V189" s="99"/>
      <c r="W189" s="120"/>
      <c r="X189" s="99"/>
      <c r="Y189" s="99"/>
      <c r="Z189" s="99"/>
      <c r="AA189" s="99"/>
      <c r="AB189" s="279"/>
      <c r="AC189" s="280"/>
      <c r="AD189" s="99"/>
    </row>
    <row r="190" spans="9:30" ht="24" customHeight="1">
      <c r="I190" s="99"/>
      <c r="J190" s="99"/>
      <c r="M190" s="99"/>
      <c r="N190" s="99"/>
      <c r="O190" s="99"/>
      <c r="P190" s="99"/>
      <c r="Q190" s="99"/>
      <c r="R190" s="99"/>
      <c r="S190" s="99"/>
      <c r="T190" s="99"/>
      <c r="U190" s="99"/>
      <c r="V190" s="99"/>
      <c r="W190" s="120"/>
      <c r="X190" s="99"/>
      <c r="Y190" s="99"/>
      <c r="Z190" s="99"/>
      <c r="AA190" s="99"/>
      <c r="AB190" s="279"/>
      <c r="AC190" s="280"/>
      <c r="AD190" s="99"/>
    </row>
    <row r="191" spans="9:30" ht="24" customHeight="1">
      <c r="I191" s="99"/>
      <c r="J191" s="99"/>
      <c r="M191" s="99"/>
      <c r="N191" s="99"/>
      <c r="O191" s="99"/>
      <c r="P191" s="99"/>
      <c r="Q191" s="99"/>
      <c r="R191" s="99"/>
      <c r="S191" s="99"/>
      <c r="T191" s="99"/>
      <c r="U191" s="99"/>
      <c r="V191" s="99"/>
      <c r="W191" s="120"/>
      <c r="X191" s="99"/>
      <c r="Y191" s="99"/>
      <c r="Z191" s="99"/>
      <c r="AA191" s="99"/>
      <c r="AB191" s="279"/>
      <c r="AC191" s="280"/>
      <c r="AD191" s="99"/>
    </row>
    <row r="192" spans="9:30" ht="24" customHeight="1">
      <c r="I192" s="99"/>
      <c r="J192" s="99"/>
      <c r="M192" s="99"/>
      <c r="N192" s="99"/>
      <c r="O192" s="99"/>
      <c r="P192" s="99"/>
      <c r="Q192" s="99"/>
      <c r="R192" s="99"/>
      <c r="S192" s="99"/>
      <c r="T192" s="99"/>
      <c r="U192" s="99"/>
      <c r="V192" s="99"/>
      <c r="W192" s="120"/>
      <c r="X192" s="99"/>
      <c r="Y192" s="99"/>
      <c r="Z192" s="99"/>
      <c r="AA192" s="99"/>
      <c r="AB192" s="279"/>
      <c r="AC192" s="280"/>
      <c r="AD192" s="99"/>
    </row>
    <row r="193" spans="9:30" ht="24" customHeight="1">
      <c r="I193" s="99"/>
      <c r="J193" s="99"/>
      <c r="M193" s="99"/>
      <c r="N193" s="99"/>
      <c r="O193" s="99"/>
      <c r="P193" s="99"/>
      <c r="Q193" s="99"/>
      <c r="R193" s="99"/>
      <c r="S193" s="99"/>
      <c r="T193" s="99"/>
      <c r="U193" s="99"/>
      <c r="V193" s="99"/>
      <c r="W193" s="120"/>
      <c r="X193" s="99"/>
      <c r="Y193" s="99"/>
      <c r="Z193" s="99"/>
      <c r="AA193" s="99"/>
      <c r="AB193" s="279"/>
      <c r="AC193" s="280"/>
      <c r="AD193" s="99"/>
    </row>
    <row r="194" spans="9:30" ht="24" customHeight="1">
      <c r="I194" s="99"/>
      <c r="J194" s="99"/>
      <c r="M194" s="99"/>
      <c r="N194" s="99"/>
      <c r="O194" s="99"/>
      <c r="P194" s="99"/>
      <c r="Q194" s="99"/>
      <c r="R194" s="99"/>
      <c r="S194" s="99"/>
      <c r="T194" s="99"/>
      <c r="U194" s="99"/>
      <c r="V194" s="99"/>
      <c r="W194" s="120"/>
      <c r="X194" s="99"/>
      <c r="Y194" s="99"/>
      <c r="Z194" s="99"/>
      <c r="AA194" s="99"/>
      <c r="AB194" s="279"/>
      <c r="AC194" s="280"/>
      <c r="AD194" s="99"/>
    </row>
    <row r="195" spans="9:30" ht="24" customHeight="1">
      <c r="I195" s="99"/>
      <c r="J195" s="99"/>
      <c r="M195" s="99"/>
      <c r="N195" s="99"/>
      <c r="O195" s="99"/>
      <c r="P195" s="99"/>
      <c r="Q195" s="99"/>
      <c r="R195" s="99"/>
      <c r="S195" s="99"/>
      <c r="T195" s="99"/>
      <c r="U195" s="99"/>
      <c r="V195" s="99"/>
      <c r="W195" s="120"/>
      <c r="X195" s="99"/>
      <c r="Y195" s="99"/>
      <c r="Z195" s="99"/>
      <c r="AA195" s="99"/>
      <c r="AB195" s="279"/>
      <c r="AC195" s="280"/>
      <c r="AD195" s="99"/>
    </row>
    <row r="196" spans="9:30" ht="24" customHeight="1">
      <c r="I196" s="99"/>
      <c r="J196" s="99"/>
      <c r="M196" s="99"/>
      <c r="N196" s="99"/>
      <c r="O196" s="99"/>
      <c r="P196" s="99"/>
      <c r="Q196" s="99"/>
      <c r="R196" s="99"/>
      <c r="S196" s="99"/>
      <c r="T196" s="99"/>
      <c r="U196" s="99"/>
      <c r="V196" s="99"/>
      <c r="W196" s="120"/>
      <c r="X196" s="99"/>
      <c r="Y196" s="99"/>
      <c r="Z196" s="99"/>
      <c r="AA196" s="99"/>
      <c r="AB196" s="279"/>
      <c r="AC196" s="280"/>
      <c r="AD196" s="99"/>
    </row>
    <row r="197" spans="9:30" ht="24" customHeight="1">
      <c r="I197" s="99"/>
      <c r="J197" s="99"/>
      <c r="M197" s="99"/>
      <c r="N197" s="99"/>
      <c r="O197" s="99"/>
      <c r="P197" s="99"/>
      <c r="Q197" s="99"/>
      <c r="R197" s="99"/>
      <c r="S197" s="99"/>
      <c r="T197" s="99"/>
      <c r="U197" s="99"/>
      <c r="V197" s="99"/>
      <c r="W197" s="120"/>
      <c r="X197" s="99"/>
      <c r="Y197" s="99"/>
      <c r="Z197" s="99"/>
      <c r="AA197" s="99"/>
      <c r="AB197" s="279"/>
      <c r="AC197" s="280"/>
      <c r="AD197" s="99"/>
    </row>
    <row r="198" spans="9:30" ht="24" customHeight="1">
      <c r="I198" s="99"/>
      <c r="J198" s="99"/>
      <c r="M198" s="99"/>
      <c r="N198" s="99"/>
      <c r="O198" s="99"/>
      <c r="P198" s="99"/>
      <c r="Q198" s="99"/>
      <c r="R198" s="99"/>
      <c r="S198" s="99"/>
      <c r="T198" s="99"/>
      <c r="U198" s="99"/>
      <c r="V198" s="99"/>
      <c r="W198" s="120"/>
      <c r="X198" s="99"/>
      <c r="Y198" s="99"/>
      <c r="Z198" s="99"/>
      <c r="AA198" s="99"/>
      <c r="AB198" s="279"/>
      <c r="AC198" s="280"/>
      <c r="AD198" s="99"/>
    </row>
    <row r="199" spans="9:30" ht="24" customHeight="1">
      <c r="I199" s="99"/>
      <c r="J199" s="99"/>
      <c r="M199" s="99"/>
      <c r="N199" s="99"/>
      <c r="O199" s="99"/>
      <c r="P199" s="99"/>
      <c r="Q199" s="99"/>
      <c r="R199" s="99"/>
      <c r="S199" s="99"/>
      <c r="T199" s="99"/>
      <c r="U199" s="99"/>
      <c r="V199" s="99"/>
      <c r="W199" s="120"/>
      <c r="X199" s="99"/>
      <c r="Y199" s="99"/>
      <c r="Z199" s="99"/>
      <c r="AA199" s="99"/>
      <c r="AB199" s="279"/>
      <c r="AC199" s="280"/>
      <c r="AD199" s="99"/>
    </row>
    <row r="200" spans="9:30" ht="24" customHeight="1">
      <c r="I200" s="99"/>
      <c r="J200" s="99"/>
      <c r="M200" s="99"/>
      <c r="N200" s="99"/>
      <c r="O200" s="99"/>
      <c r="P200" s="99"/>
      <c r="Q200" s="99"/>
      <c r="R200" s="99"/>
      <c r="S200" s="99"/>
      <c r="T200" s="99"/>
      <c r="U200" s="99"/>
      <c r="V200" s="99"/>
      <c r="W200" s="120"/>
      <c r="X200" s="99"/>
      <c r="Y200" s="99"/>
      <c r="Z200" s="99"/>
      <c r="AA200" s="99"/>
      <c r="AB200" s="279"/>
      <c r="AC200" s="280"/>
      <c r="AD200" s="99"/>
    </row>
    <row r="201" spans="9:30" ht="24" customHeight="1">
      <c r="I201" s="99"/>
      <c r="J201" s="99"/>
      <c r="M201" s="99"/>
      <c r="N201" s="99"/>
      <c r="O201" s="99"/>
      <c r="P201" s="99"/>
      <c r="Q201" s="99"/>
      <c r="R201" s="99"/>
      <c r="S201" s="99"/>
      <c r="T201" s="99"/>
      <c r="U201" s="99"/>
      <c r="V201" s="99"/>
      <c r="W201" s="120"/>
      <c r="X201" s="99"/>
      <c r="Y201" s="99"/>
      <c r="Z201" s="99"/>
      <c r="AA201" s="99"/>
      <c r="AB201" s="279"/>
      <c r="AC201" s="280"/>
      <c r="AD201" s="99"/>
    </row>
    <row r="202" spans="9:30" ht="24" customHeight="1">
      <c r="I202" s="99"/>
      <c r="J202" s="99"/>
      <c r="M202" s="99"/>
      <c r="N202" s="99"/>
      <c r="O202" s="99"/>
      <c r="P202" s="99"/>
      <c r="Q202" s="99"/>
      <c r="R202" s="99"/>
      <c r="S202" s="99"/>
      <c r="T202" s="99"/>
      <c r="U202" s="99"/>
      <c r="V202" s="99"/>
      <c r="W202" s="120"/>
      <c r="X202" s="99"/>
      <c r="Y202" s="99"/>
      <c r="Z202" s="99"/>
      <c r="AA202" s="99"/>
      <c r="AB202" s="279"/>
      <c r="AC202" s="280"/>
      <c r="AD202" s="99"/>
    </row>
    <row r="203" spans="9:30" ht="24" customHeight="1">
      <c r="I203" s="99"/>
      <c r="J203" s="99"/>
      <c r="M203" s="99"/>
      <c r="N203" s="99"/>
      <c r="O203" s="99"/>
      <c r="P203" s="99"/>
      <c r="Q203" s="99"/>
      <c r="R203" s="99"/>
      <c r="S203" s="99"/>
      <c r="T203" s="99"/>
      <c r="U203" s="99"/>
      <c r="V203" s="99"/>
      <c r="W203" s="120"/>
      <c r="X203" s="99"/>
      <c r="Y203" s="99"/>
      <c r="Z203" s="99"/>
      <c r="AA203" s="99"/>
      <c r="AB203" s="279"/>
      <c r="AC203" s="280"/>
      <c r="AD203" s="99"/>
    </row>
    <row r="204" spans="9:30" ht="24" customHeight="1">
      <c r="I204" s="99"/>
      <c r="J204" s="99"/>
      <c r="M204" s="99"/>
      <c r="N204" s="99"/>
      <c r="O204" s="99"/>
      <c r="P204" s="99"/>
      <c r="Q204" s="99"/>
      <c r="R204" s="99"/>
      <c r="S204" s="99"/>
      <c r="T204" s="99"/>
      <c r="U204" s="99"/>
      <c r="V204" s="99"/>
      <c r="W204" s="120"/>
      <c r="X204" s="99"/>
      <c r="Y204" s="99"/>
      <c r="Z204" s="99"/>
      <c r="AA204" s="99"/>
      <c r="AB204" s="279"/>
      <c r="AC204" s="280"/>
      <c r="AD204" s="99"/>
    </row>
    <row r="205" spans="9:30" ht="24" customHeight="1">
      <c r="I205" s="99"/>
      <c r="J205" s="99"/>
      <c r="M205" s="99"/>
      <c r="N205" s="99"/>
      <c r="O205" s="99"/>
      <c r="P205" s="99"/>
      <c r="Q205" s="99"/>
      <c r="R205" s="99"/>
      <c r="S205" s="99"/>
      <c r="T205" s="99"/>
      <c r="U205" s="99"/>
      <c r="V205" s="99"/>
      <c r="W205" s="120"/>
      <c r="X205" s="99"/>
      <c r="Y205" s="99"/>
      <c r="Z205" s="99"/>
      <c r="AA205" s="99"/>
      <c r="AB205" s="279"/>
      <c r="AC205" s="280"/>
      <c r="AD205" s="99"/>
    </row>
    <row r="206" spans="9:30" ht="24" customHeight="1">
      <c r="I206" s="99"/>
      <c r="J206" s="99"/>
      <c r="M206" s="99"/>
      <c r="N206" s="99"/>
      <c r="O206" s="99"/>
      <c r="P206" s="99"/>
      <c r="Q206" s="99"/>
      <c r="R206" s="99"/>
      <c r="S206" s="99"/>
      <c r="T206" s="99"/>
      <c r="U206" s="99"/>
      <c r="V206" s="99"/>
      <c r="W206" s="120"/>
      <c r="X206" s="99"/>
      <c r="Y206" s="99"/>
      <c r="Z206" s="99"/>
      <c r="AA206" s="99"/>
      <c r="AB206" s="279"/>
      <c r="AC206" s="280"/>
      <c r="AD206" s="99"/>
    </row>
    <row r="207" spans="9:30" ht="24" customHeight="1">
      <c r="I207" s="99"/>
      <c r="J207" s="99"/>
      <c r="M207" s="99"/>
      <c r="N207" s="99"/>
      <c r="O207" s="99"/>
      <c r="P207" s="99"/>
      <c r="Q207" s="99"/>
      <c r="R207" s="99"/>
      <c r="S207" s="99"/>
      <c r="T207" s="99"/>
      <c r="U207" s="99"/>
      <c r="V207" s="99"/>
      <c r="W207" s="120"/>
      <c r="X207" s="99"/>
      <c r="Y207" s="99"/>
      <c r="Z207" s="99"/>
      <c r="AA207" s="99"/>
      <c r="AB207" s="279"/>
      <c r="AC207" s="280"/>
      <c r="AD207" s="99"/>
    </row>
    <row r="208" spans="9:30" ht="24" customHeight="1">
      <c r="I208" s="99"/>
      <c r="J208" s="99"/>
      <c r="M208" s="99"/>
      <c r="N208" s="99"/>
      <c r="O208" s="99"/>
      <c r="P208" s="99"/>
      <c r="Q208" s="99"/>
      <c r="R208" s="99"/>
      <c r="S208" s="99"/>
      <c r="T208" s="99"/>
      <c r="U208" s="99"/>
      <c r="V208" s="99"/>
      <c r="W208" s="120"/>
      <c r="X208" s="99"/>
      <c r="Y208" s="99"/>
      <c r="Z208" s="99"/>
      <c r="AA208" s="99"/>
      <c r="AB208" s="279"/>
      <c r="AC208" s="280"/>
      <c r="AD208" s="99"/>
    </row>
    <row r="209" spans="9:30" ht="24" customHeight="1">
      <c r="I209" s="99"/>
      <c r="J209" s="99"/>
      <c r="M209" s="99"/>
      <c r="N209" s="99"/>
      <c r="O209" s="99"/>
      <c r="P209" s="99"/>
      <c r="Q209" s="99"/>
      <c r="R209" s="99"/>
      <c r="S209" s="99"/>
      <c r="T209" s="99"/>
      <c r="U209" s="99"/>
      <c r="V209" s="99"/>
      <c r="W209" s="120"/>
      <c r="X209" s="99"/>
      <c r="Y209" s="99"/>
      <c r="Z209" s="99"/>
      <c r="AA209" s="99"/>
      <c r="AB209" s="279"/>
      <c r="AC209" s="280"/>
      <c r="AD209" s="99"/>
    </row>
    <row r="210" spans="9:30" ht="24" customHeight="1">
      <c r="I210" s="99"/>
      <c r="J210" s="99"/>
      <c r="M210" s="99"/>
      <c r="N210" s="99"/>
      <c r="O210" s="99"/>
      <c r="P210" s="99"/>
      <c r="Q210" s="99"/>
      <c r="R210" s="99"/>
      <c r="S210" s="99"/>
      <c r="T210" s="99"/>
      <c r="U210" s="99"/>
      <c r="V210" s="99"/>
      <c r="W210" s="120"/>
      <c r="X210" s="99"/>
      <c r="Y210" s="99"/>
      <c r="Z210" s="99"/>
      <c r="AA210" s="99"/>
      <c r="AB210" s="279"/>
      <c r="AC210" s="280"/>
      <c r="AD210" s="99"/>
    </row>
    <row r="211" spans="9:30" ht="24" customHeight="1">
      <c r="I211" s="99"/>
      <c r="J211" s="99"/>
      <c r="M211" s="99"/>
      <c r="N211" s="99"/>
      <c r="O211" s="99"/>
      <c r="P211" s="99"/>
      <c r="Q211" s="99"/>
      <c r="R211" s="99"/>
      <c r="S211" s="99"/>
      <c r="T211" s="99"/>
      <c r="U211" s="99"/>
      <c r="V211" s="99"/>
      <c r="W211" s="120"/>
      <c r="X211" s="99"/>
      <c r="Y211" s="99"/>
      <c r="Z211" s="99"/>
      <c r="AA211" s="99"/>
      <c r="AB211" s="279"/>
      <c r="AC211" s="280"/>
      <c r="AD211" s="99"/>
    </row>
    <row r="212" spans="9:30" ht="24" customHeight="1">
      <c r="I212" s="99"/>
      <c r="J212" s="99"/>
      <c r="M212" s="99"/>
      <c r="N212" s="99"/>
      <c r="O212" s="99"/>
      <c r="P212" s="99"/>
      <c r="Q212" s="99"/>
      <c r="R212" s="99"/>
      <c r="S212" s="99"/>
      <c r="T212" s="99"/>
      <c r="U212" s="99"/>
      <c r="V212" s="99"/>
      <c r="W212" s="120"/>
      <c r="X212" s="99"/>
      <c r="Y212" s="99"/>
      <c r="Z212" s="99"/>
      <c r="AA212" s="99"/>
      <c r="AB212" s="279"/>
      <c r="AC212" s="280"/>
      <c r="AD212" s="99"/>
    </row>
    <row r="213" spans="9:30" ht="24" customHeight="1">
      <c r="I213" s="99"/>
      <c r="J213" s="99"/>
      <c r="M213" s="99"/>
      <c r="N213" s="99"/>
      <c r="O213" s="99"/>
      <c r="P213" s="99"/>
      <c r="Q213" s="99"/>
      <c r="R213" s="99"/>
      <c r="S213" s="99"/>
      <c r="T213" s="99"/>
      <c r="U213" s="99"/>
      <c r="V213" s="99"/>
      <c r="W213" s="120"/>
      <c r="X213" s="99"/>
      <c r="Y213" s="99"/>
      <c r="Z213" s="99"/>
      <c r="AA213" s="99"/>
      <c r="AB213" s="279"/>
      <c r="AC213" s="280"/>
      <c r="AD213" s="99"/>
    </row>
    <row r="214" spans="9:30" ht="24" customHeight="1">
      <c r="I214" s="99"/>
      <c r="J214" s="99"/>
      <c r="M214" s="99"/>
      <c r="N214" s="99"/>
      <c r="O214" s="99"/>
      <c r="P214" s="99"/>
      <c r="Q214" s="99"/>
      <c r="R214" s="99"/>
      <c r="S214" s="99"/>
      <c r="T214" s="99"/>
      <c r="U214" s="99"/>
      <c r="V214" s="99"/>
      <c r="W214" s="120"/>
      <c r="X214" s="99"/>
      <c r="Y214" s="99"/>
      <c r="Z214" s="99"/>
      <c r="AA214" s="99"/>
      <c r="AB214" s="279"/>
      <c r="AC214" s="280"/>
      <c r="AD214" s="99"/>
    </row>
    <row r="215" spans="9:30" ht="24" customHeight="1">
      <c r="I215" s="99"/>
      <c r="J215" s="99"/>
      <c r="M215" s="99"/>
      <c r="N215" s="99"/>
      <c r="O215" s="99"/>
      <c r="P215" s="99"/>
      <c r="Q215" s="99"/>
      <c r="R215" s="99"/>
      <c r="S215" s="99"/>
      <c r="T215" s="99"/>
      <c r="U215" s="99"/>
      <c r="V215" s="99"/>
      <c r="W215" s="120"/>
      <c r="X215" s="99"/>
      <c r="Y215" s="99"/>
      <c r="Z215" s="99"/>
      <c r="AA215" s="99"/>
      <c r="AB215" s="279"/>
      <c r="AC215" s="280"/>
      <c r="AD215" s="99"/>
    </row>
    <row r="216" spans="9:30" ht="24" customHeight="1">
      <c r="I216" s="99"/>
      <c r="J216" s="99"/>
      <c r="M216" s="99"/>
      <c r="N216" s="99"/>
      <c r="O216" s="99"/>
      <c r="P216" s="99"/>
      <c r="Q216" s="99"/>
      <c r="R216" s="99"/>
      <c r="S216" s="99"/>
      <c r="T216" s="99"/>
      <c r="U216" s="99"/>
      <c r="V216" s="99"/>
      <c r="W216" s="120"/>
      <c r="X216" s="99"/>
      <c r="Y216" s="99"/>
      <c r="Z216" s="99"/>
      <c r="AA216" s="99"/>
      <c r="AB216" s="279"/>
      <c r="AC216" s="280"/>
      <c r="AD216" s="99"/>
    </row>
    <row r="217" spans="9:30" ht="24" customHeight="1">
      <c r="I217" s="99"/>
      <c r="J217" s="99"/>
      <c r="M217" s="99"/>
      <c r="N217" s="99"/>
      <c r="O217" s="99"/>
      <c r="P217" s="99"/>
      <c r="Q217" s="99"/>
      <c r="R217" s="99"/>
      <c r="S217" s="99"/>
      <c r="T217" s="99"/>
      <c r="U217" s="99"/>
      <c r="V217" s="99"/>
      <c r="W217" s="120"/>
      <c r="X217" s="99"/>
      <c r="Y217" s="99"/>
      <c r="Z217" s="99"/>
      <c r="AA217" s="99"/>
      <c r="AB217" s="279"/>
      <c r="AC217" s="280"/>
      <c r="AD217" s="99"/>
    </row>
    <row r="218" spans="9:30" ht="24" customHeight="1">
      <c r="I218" s="99"/>
      <c r="J218" s="99"/>
      <c r="M218" s="99"/>
      <c r="N218" s="99"/>
      <c r="O218" s="99"/>
      <c r="P218" s="99"/>
      <c r="Q218" s="99"/>
      <c r="R218" s="99"/>
      <c r="S218" s="99"/>
      <c r="T218" s="99"/>
      <c r="U218" s="99"/>
      <c r="V218" s="99"/>
      <c r="W218" s="120"/>
      <c r="X218" s="99"/>
      <c r="Y218" s="99"/>
      <c r="Z218" s="99"/>
      <c r="AA218" s="99"/>
      <c r="AB218" s="279"/>
      <c r="AC218" s="280"/>
      <c r="AD218" s="99"/>
    </row>
    <row r="219" spans="9:30" ht="24" customHeight="1">
      <c r="I219" s="99"/>
      <c r="J219" s="99"/>
      <c r="M219" s="99"/>
      <c r="N219" s="99"/>
      <c r="O219" s="99"/>
      <c r="P219" s="99"/>
      <c r="Q219" s="99"/>
      <c r="R219" s="99"/>
      <c r="S219" s="99"/>
      <c r="T219" s="99"/>
      <c r="U219" s="99"/>
      <c r="V219" s="99"/>
      <c r="W219" s="120"/>
      <c r="X219" s="99"/>
      <c r="Y219" s="99"/>
      <c r="Z219" s="99"/>
      <c r="AA219" s="99"/>
      <c r="AB219" s="279"/>
      <c r="AC219" s="280"/>
      <c r="AD219" s="99"/>
    </row>
    <row r="220" spans="9:30" ht="24" customHeight="1">
      <c r="I220" s="99"/>
      <c r="J220" s="99"/>
      <c r="M220" s="99"/>
      <c r="N220" s="99"/>
      <c r="O220" s="99"/>
      <c r="P220" s="99"/>
      <c r="Q220" s="99"/>
      <c r="R220" s="99"/>
      <c r="S220" s="99"/>
      <c r="T220" s="99"/>
      <c r="U220" s="99"/>
      <c r="V220" s="99"/>
      <c r="W220" s="120"/>
      <c r="X220" s="99"/>
      <c r="Y220" s="99"/>
      <c r="Z220" s="99"/>
      <c r="AA220" s="99"/>
      <c r="AB220" s="279"/>
      <c r="AC220" s="280"/>
      <c r="AD220" s="99"/>
    </row>
    <row r="221" spans="9:30" ht="24" customHeight="1">
      <c r="I221" s="99"/>
      <c r="J221" s="99"/>
      <c r="M221" s="99"/>
      <c r="N221" s="99"/>
      <c r="O221" s="99"/>
      <c r="P221" s="99"/>
      <c r="Q221" s="99"/>
      <c r="R221" s="99"/>
      <c r="S221" s="99"/>
      <c r="T221" s="99"/>
      <c r="U221" s="99"/>
      <c r="V221" s="99"/>
      <c r="W221" s="120"/>
      <c r="X221" s="99"/>
      <c r="Y221" s="99"/>
      <c r="Z221" s="99"/>
      <c r="AA221" s="99"/>
      <c r="AB221" s="279"/>
      <c r="AC221" s="280"/>
      <c r="AD221" s="99"/>
    </row>
    <row r="222" spans="9:30" ht="24" customHeight="1">
      <c r="I222" s="99"/>
      <c r="J222" s="99"/>
      <c r="M222" s="99"/>
      <c r="N222" s="99"/>
      <c r="O222" s="99"/>
      <c r="P222" s="99"/>
      <c r="Q222" s="99"/>
      <c r="R222" s="99"/>
      <c r="S222" s="99"/>
      <c r="T222" s="99"/>
      <c r="U222" s="99"/>
      <c r="V222" s="99"/>
      <c r="W222" s="120"/>
      <c r="X222" s="99"/>
      <c r="Y222" s="99"/>
      <c r="Z222" s="99"/>
      <c r="AA222" s="99"/>
      <c r="AB222" s="279"/>
      <c r="AC222" s="280"/>
      <c r="AD222" s="99"/>
    </row>
    <row r="223" spans="9:30" ht="24" customHeight="1">
      <c r="I223" s="99"/>
      <c r="J223" s="99"/>
      <c r="M223" s="99"/>
      <c r="N223" s="99"/>
      <c r="O223" s="99"/>
      <c r="P223" s="99"/>
      <c r="Q223" s="99"/>
      <c r="R223" s="99"/>
      <c r="S223" s="99"/>
      <c r="T223" s="99"/>
      <c r="U223" s="99"/>
      <c r="V223" s="99"/>
      <c r="W223" s="120"/>
      <c r="X223" s="99"/>
      <c r="Y223" s="99"/>
      <c r="Z223" s="99"/>
      <c r="AA223" s="99"/>
      <c r="AB223" s="279"/>
      <c r="AC223" s="280"/>
      <c r="AD223" s="99"/>
    </row>
    <row r="224" spans="9:30" ht="24" customHeight="1">
      <c r="I224" s="99"/>
      <c r="J224" s="99"/>
      <c r="M224" s="99"/>
      <c r="N224" s="99"/>
      <c r="O224" s="99"/>
      <c r="P224" s="99"/>
      <c r="Q224" s="99"/>
      <c r="R224" s="99"/>
      <c r="S224" s="99"/>
      <c r="T224" s="99"/>
      <c r="U224" s="99"/>
      <c r="V224" s="99"/>
      <c r="W224" s="120"/>
      <c r="X224" s="99"/>
      <c r="Y224" s="99"/>
      <c r="Z224" s="99"/>
      <c r="AA224" s="99"/>
      <c r="AB224" s="279"/>
      <c r="AC224" s="280"/>
      <c r="AD224" s="99"/>
    </row>
    <row r="225" spans="9:30" ht="24" customHeight="1">
      <c r="I225" s="99"/>
      <c r="J225" s="99"/>
      <c r="M225" s="99"/>
      <c r="N225" s="99"/>
      <c r="O225" s="99"/>
      <c r="P225" s="99"/>
      <c r="Q225" s="99"/>
      <c r="R225" s="99"/>
      <c r="S225" s="99"/>
      <c r="T225" s="99"/>
      <c r="U225" s="99"/>
      <c r="V225" s="99"/>
      <c r="W225" s="120"/>
      <c r="X225" s="99"/>
      <c r="Y225" s="99"/>
      <c r="Z225" s="99"/>
      <c r="AA225" s="99"/>
      <c r="AB225" s="279"/>
      <c r="AC225" s="280"/>
      <c r="AD225" s="99"/>
    </row>
    <row r="226" spans="9:30" ht="24" customHeight="1">
      <c r="I226" s="99"/>
      <c r="J226" s="99"/>
      <c r="M226" s="99"/>
      <c r="N226" s="99"/>
      <c r="O226" s="99"/>
      <c r="P226" s="99"/>
      <c r="Q226" s="99"/>
      <c r="R226" s="99"/>
      <c r="S226" s="99"/>
      <c r="T226" s="99"/>
      <c r="U226" s="99"/>
      <c r="V226" s="99"/>
      <c r="W226" s="120"/>
      <c r="X226" s="99"/>
      <c r="Y226" s="99"/>
      <c r="Z226" s="99"/>
      <c r="AA226" s="99"/>
      <c r="AB226" s="279"/>
      <c r="AC226" s="280"/>
      <c r="AD226" s="99"/>
    </row>
    <row r="227" spans="9:30" ht="24" customHeight="1">
      <c r="I227" s="99"/>
      <c r="J227" s="99"/>
      <c r="M227" s="99"/>
      <c r="N227" s="99"/>
      <c r="O227" s="99"/>
      <c r="P227" s="99"/>
      <c r="Q227" s="99"/>
      <c r="R227" s="99"/>
      <c r="S227" s="99"/>
      <c r="T227" s="99"/>
      <c r="U227" s="99"/>
      <c r="V227" s="99"/>
      <c r="W227" s="120"/>
      <c r="X227" s="99"/>
      <c r="Y227" s="99"/>
      <c r="Z227" s="99"/>
      <c r="AA227" s="99"/>
      <c r="AB227" s="279"/>
      <c r="AC227" s="280"/>
      <c r="AD227" s="99"/>
    </row>
    <row r="228" spans="9:30" ht="24" customHeight="1">
      <c r="I228" s="99"/>
      <c r="J228" s="99"/>
      <c r="M228" s="99"/>
      <c r="N228" s="99"/>
      <c r="O228" s="99"/>
      <c r="P228" s="99"/>
      <c r="Q228" s="99"/>
      <c r="R228" s="99"/>
      <c r="S228" s="99"/>
      <c r="T228" s="99"/>
      <c r="U228" s="99"/>
      <c r="V228" s="99"/>
      <c r="W228" s="120"/>
      <c r="X228" s="99"/>
      <c r="Y228" s="99"/>
      <c r="Z228" s="99"/>
      <c r="AA228" s="99"/>
      <c r="AB228" s="279"/>
      <c r="AC228" s="280"/>
      <c r="AD228" s="99"/>
    </row>
    <row r="229" spans="9:30" ht="24" customHeight="1">
      <c r="I229" s="99"/>
      <c r="J229" s="99"/>
      <c r="M229" s="99"/>
      <c r="N229" s="99"/>
      <c r="O229" s="99"/>
      <c r="P229" s="99"/>
      <c r="Q229" s="99"/>
      <c r="R229" s="99"/>
      <c r="S229" s="99"/>
      <c r="T229" s="99"/>
      <c r="U229" s="99"/>
      <c r="V229" s="99"/>
      <c r="W229" s="120"/>
      <c r="X229" s="99"/>
      <c r="Y229" s="99"/>
      <c r="Z229" s="99"/>
      <c r="AA229" s="99"/>
      <c r="AB229" s="279"/>
      <c r="AC229" s="280"/>
      <c r="AD229" s="99"/>
    </row>
    <row r="230" spans="9:30" ht="24" customHeight="1">
      <c r="I230" s="99"/>
      <c r="J230" s="99"/>
      <c r="M230" s="99"/>
      <c r="N230" s="99"/>
      <c r="O230" s="99"/>
      <c r="P230" s="99"/>
      <c r="Q230" s="99"/>
      <c r="R230" s="99"/>
      <c r="S230" s="99"/>
      <c r="T230" s="99"/>
      <c r="U230" s="99"/>
      <c r="V230" s="99"/>
      <c r="W230" s="120"/>
      <c r="X230" s="99"/>
      <c r="Y230" s="99"/>
      <c r="Z230" s="99"/>
      <c r="AA230" s="99"/>
      <c r="AB230" s="279"/>
      <c r="AC230" s="280"/>
      <c r="AD230" s="99"/>
    </row>
    <row r="231" spans="9:30" ht="24" customHeight="1">
      <c r="I231" s="99"/>
      <c r="J231" s="99"/>
      <c r="M231" s="99"/>
      <c r="N231" s="99"/>
      <c r="O231" s="99"/>
      <c r="P231" s="99"/>
      <c r="Q231" s="99"/>
      <c r="R231" s="99"/>
      <c r="S231" s="99"/>
      <c r="T231" s="99"/>
      <c r="U231" s="99"/>
      <c r="V231" s="99"/>
      <c r="W231" s="120"/>
      <c r="X231" s="99"/>
      <c r="Y231" s="99"/>
      <c r="Z231" s="99"/>
      <c r="AA231" s="99"/>
      <c r="AB231" s="279"/>
      <c r="AC231" s="280"/>
      <c r="AD231" s="99"/>
    </row>
    <row r="232" spans="9:30" ht="24" customHeight="1">
      <c r="I232" s="99"/>
      <c r="J232" s="99"/>
      <c r="M232" s="99"/>
      <c r="N232" s="99"/>
      <c r="O232" s="99"/>
      <c r="P232" s="99"/>
      <c r="Q232" s="99"/>
      <c r="R232" s="99"/>
      <c r="S232" s="99"/>
      <c r="T232" s="99"/>
      <c r="U232" s="99"/>
      <c r="V232" s="99"/>
      <c r="W232" s="120"/>
      <c r="X232" s="99"/>
      <c r="Y232" s="99"/>
      <c r="Z232" s="99"/>
      <c r="AA232" s="99"/>
      <c r="AB232" s="279"/>
      <c r="AC232" s="280"/>
      <c r="AD232" s="99"/>
    </row>
    <row r="233" spans="9:30" ht="24" customHeight="1">
      <c r="I233" s="99"/>
      <c r="J233" s="99"/>
      <c r="M233" s="99"/>
      <c r="N233" s="99"/>
      <c r="O233" s="99"/>
      <c r="P233" s="99"/>
      <c r="Q233" s="99"/>
      <c r="R233" s="99"/>
      <c r="S233" s="99"/>
      <c r="T233" s="99"/>
      <c r="U233" s="99"/>
      <c r="V233" s="99"/>
      <c r="W233" s="120"/>
      <c r="X233" s="99"/>
      <c r="Y233" s="99"/>
      <c r="Z233" s="99"/>
      <c r="AA233" s="99"/>
      <c r="AB233" s="279"/>
      <c r="AC233" s="280"/>
      <c r="AD233" s="99"/>
    </row>
    <row r="234" spans="9:30" ht="24" customHeight="1">
      <c r="I234" s="99"/>
      <c r="J234" s="99"/>
      <c r="M234" s="99"/>
      <c r="N234" s="99"/>
      <c r="O234" s="99"/>
      <c r="P234" s="99"/>
      <c r="Q234" s="99"/>
      <c r="R234" s="99"/>
      <c r="S234" s="99"/>
      <c r="T234" s="99"/>
      <c r="U234" s="99"/>
      <c r="V234" s="99"/>
      <c r="W234" s="120"/>
      <c r="X234" s="99"/>
      <c r="Y234" s="99"/>
      <c r="Z234" s="99"/>
      <c r="AA234" s="99"/>
      <c r="AB234" s="279"/>
      <c r="AC234" s="280"/>
      <c r="AD234" s="99"/>
    </row>
    <row r="235" spans="9:30" ht="24" customHeight="1">
      <c r="I235" s="99"/>
      <c r="J235" s="99"/>
      <c r="M235" s="99"/>
      <c r="N235" s="99"/>
      <c r="O235" s="99"/>
      <c r="P235" s="99"/>
      <c r="Q235" s="99"/>
      <c r="R235" s="99"/>
      <c r="S235" s="99"/>
      <c r="T235" s="99"/>
      <c r="U235" s="99"/>
      <c r="V235" s="99"/>
      <c r="W235" s="120"/>
      <c r="X235" s="99"/>
      <c r="Y235" s="99"/>
      <c r="Z235" s="99"/>
      <c r="AA235" s="99"/>
      <c r="AB235" s="279"/>
      <c r="AC235" s="280"/>
      <c r="AD235" s="99"/>
    </row>
    <row r="236" spans="9:30" ht="24" customHeight="1">
      <c r="I236" s="99"/>
      <c r="J236" s="99"/>
      <c r="M236" s="99"/>
      <c r="N236" s="99"/>
      <c r="O236" s="99"/>
      <c r="P236" s="99"/>
      <c r="Q236" s="99"/>
      <c r="R236" s="99"/>
      <c r="S236" s="99"/>
      <c r="T236" s="99"/>
      <c r="U236" s="99"/>
      <c r="V236" s="99"/>
      <c r="W236" s="120"/>
      <c r="X236" s="99"/>
      <c r="Y236" s="99"/>
      <c r="Z236" s="99"/>
      <c r="AA236" s="99"/>
      <c r="AB236" s="279"/>
      <c r="AC236" s="280"/>
      <c r="AD236" s="99"/>
    </row>
    <row r="237" spans="9:30" ht="24" customHeight="1">
      <c r="I237" s="99"/>
      <c r="J237" s="99"/>
      <c r="M237" s="99"/>
      <c r="N237" s="99"/>
      <c r="O237" s="99"/>
      <c r="P237" s="99"/>
      <c r="Q237" s="99"/>
      <c r="R237" s="99"/>
      <c r="S237" s="99"/>
      <c r="T237" s="99"/>
      <c r="U237" s="99"/>
      <c r="V237" s="99"/>
      <c r="W237" s="120"/>
      <c r="X237" s="99"/>
      <c r="Y237" s="99"/>
      <c r="Z237" s="99"/>
      <c r="AA237" s="99"/>
      <c r="AB237" s="279"/>
      <c r="AC237" s="280"/>
      <c r="AD237" s="99"/>
    </row>
    <row r="238" spans="9:30" ht="24" customHeight="1">
      <c r="I238" s="99"/>
      <c r="J238" s="99"/>
      <c r="M238" s="99"/>
      <c r="N238" s="99"/>
      <c r="O238" s="99"/>
      <c r="P238" s="99"/>
      <c r="Q238" s="99"/>
      <c r="R238" s="99"/>
      <c r="S238" s="99"/>
      <c r="T238" s="99"/>
      <c r="U238" s="99"/>
      <c r="V238" s="99"/>
      <c r="W238" s="120"/>
      <c r="X238" s="99"/>
      <c r="Y238" s="99"/>
      <c r="Z238" s="99"/>
      <c r="AA238" s="99"/>
      <c r="AB238" s="279"/>
      <c r="AC238" s="280"/>
      <c r="AD238" s="99"/>
    </row>
    <row r="239" spans="9:30" ht="24" customHeight="1">
      <c r="I239" s="99"/>
      <c r="J239" s="99"/>
      <c r="M239" s="99"/>
      <c r="N239" s="99"/>
      <c r="O239" s="99"/>
      <c r="P239" s="99"/>
      <c r="Q239" s="99"/>
      <c r="R239" s="99"/>
      <c r="S239" s="99"/>
      <c r="T239" s="99"/>
      <c r="U239" s="99"/>
      <c r="V239" s="99"/>
      <c r="W239" s="120"/>
      <c r="X239" s="99"/>
      <c r="Y239" s="99"/>
      <c r="Z239" s="99"/>
      <c r="AA239" s="99"/>
      <c r="AB239" s="279"/>
      <c r="AC239" s="280"/>
      <c r="AD239" s="99"/>
    </row>
    <row r="240" spans="9:30" ht="24" customHeight="1">
      <c r="I240" s="99"/>
      <c r="J240" s="99"/>
      <c r="M240" s="99"/>
      <c r="N240" s="99"/>
      <c r="O240" s="99"/>
      <c r="P240" s="99"/>
      <c r="Q240" s="99"/>
      <c r="R240" s="99"/>
      <c r="S240" s="99"/>
      <c r="T240" s="99"/>
      <c r="U240" s="99"/>
      <c r="V240" s="99"/>
      <c r="W240" s="120"/>
      <c r="X240" s="99"/>
      <c r="Y240" s="99"/>
      <c r="Z240" s="99"/>
      <c r="AA240" s="99"/>
      <c r="AB240" s="279"/>
      <c r="AC240" s="280"/>
      <c r="AD240" s="99"/>
    </row>
    <row r="241" spans="9:30" ht="24" customHeight="1">
      <c r="I241" s="99"/>
      <c r="J241" s="99"/>
      <c r="M241" s="99"/>
      <c r="N241" s="99"/>
      <c r="O241" s="99"/>
      <c r="P241" s="99"/>
      <c r="Q241" s="99"/>
      <c r="R241" s="99"/>
      <c r="S241" s="99"/>
      <c r="T241" s="99"/>
      <c r="U241" s="99"/>
      <c r="V241" s="99"/>
      <c r="W241" s="120"/>
      <c r="X241" s="99"/>
      <c r="Y241" s="99"/>
      <c r="Z241" s="99"/>
      <c r="AA241" s="99"/>
      <c r="AB241" s="279"/>
      <c r="AC241" s="280"/>
      <c r="AD241" s="99"/>
    </row>
    <row r="242" spans="9:30" ht="24" customHeight="1">
      <c r="I242" s="99"/>
      <c r="J242" s="99"/>
      <c r="M242" s="99"/>
      <c r="N242" s="99"/>
      <c r="O242" s="99"/>
      <c r="P242" s="99"/>
      <c r="Q242" s="99"/>
      <c r="R242" s="99"/>
      <c r="S242" s="99"/>
      <c r="T242" s="99"/>
      <c r="U242" s="99"/>
      <c r="V242" s="99"/>
      <c r="W242" s="120"/>
      <c r="X242" s="99"/>
      <c r="Y242" s="99"/>
      <c r="Z242" s="99"/>
      <c r="AA242" s="99"/>
      <c r="AB242" s="279"/>
      <c r="AC242" s="280"/>
      <c r="AD242" s="99"/>
    </row>
    <row r="243" spans="9:30" ht="24" customHeight="1">
      <c r="I243" s="99"/>
      <c r="J243" s="99"/>
      <c r="M243" s="99"/>
      <c r="N243" s="99"/>
      <c r="O243" s="99"/>
      <c r="P243" s="99"/>
      <c r="Q243" s="99"/>
      <c r="R243" s="99"/>
      <c r="S243" s="99"/>
      <c r="T243" s="99"/>
      <c r="U243" s="99"/>
      <c r="V243" s="99"/>
      <c r="W243" s="120"/>
      <c r="X243" s="99"/>
      <c r="Y243" s="99"/>
      <c r="Z243" s="99"/>
      <c r="AA243" s="99"/>
      <c r="AB243" s="279"/>
      <c r="AC243" s="280"/>
      <c r="AD243" s="99"/>
    </row>
    <row r="244" spans="9:30" ht="24" customHeight="1">
      <c r="I244" s="99"/>
      <c r="J244" s="99"/>
      <c r="M244" s="99"/>
      <c r="N244" s="99"/>
      <c r="O244" s="99"/>
      <c r="P244" s="99"/>
      <c r="Q244" s="99"/>
      <c r="R244" s="99"/>
      <c r="S244" s="99"/>
      <c r="T244" s="99"/>
      <c r="U244" s="99"/>
      <c r="V244" s="99"/>
      <c r="W244" s="120"/>
      <c r="X244" s="99"/>
      <c r="Y244" s="99"/>
      <c r="Z244" s="99"/>
      <c r="AA244" s="99"/>
      <c r="AB244" s="279"/>
      <c r="AC244" s="280"/>
      <c r="AD244" s="99"/>
    </row>
    <row r="245" spans="9:30" ht="24" customHeight="1">
      <c r="I245" s="99"/>
      <c r="J245" s="99"/>
      <c r="M245" s="99"/>
      <c r="N245" s="99"/>
      <c r="O245" s="99"/>
      <c r="P245" s="99"/>
      <c r="Q245" s="99"/>
      <c r="R245" s="99"/>
      <c r="S245" s="99"/>
      <c r="T245" s="99"/>
      <c r="U245" s="99"/>
      <c r="V245" s="99"/>
      <c r="W245" s="120"/>
      <c r="X245" s="99"/>
      <c r="Y245" s="99"/>
      <c r="Z245" s="99"/>
      <c r="AA245" s="99"/>
      <c r="AB245" s="279"/>
      <c r="AC245" s="280"/>
      <c r="AD245" s="99"/>
    </row>
    <row r="246" spans="9:30" ht="24" customHeight="1">
      <c r="I246" s="99"/>
      <c r="J246" s="99"/>
      <c r="M246" s="99"/>
      <c r="N246" s="99"/>
      <c r="O246" s="99"/>
      <c r="P246" s="99"/>
      <c r="Q246" s="99"/>
      <c r="R246" s="99"/>
      <c r="S246" s="99"/>
      <c r="T246" s="99"/>
      <c r="U246" s="99"/>
      <c r="V246" s="99"/>
      <c r="W246" s="120"/>
      <c r="X246" s="99"/>
      <c r="Y246" s="99"/>
      <c r="Z246" s="99"/>
      <c r="AA246" s="99"/>
      <c r="AB246" s="279"/>
      <c r="AC246" s="280"/>
      <c r="AD246" s="99"/>
    </row>
    <row r="247" spans="9:30" ht="24" customHeight="1">
      <c r="I247" s="99"/>
      <c r="J247" s="99"/>
      <c r="M247" s="99"/>
      <c r="N247" s="99"/>
      <c r="O247" s="99"/>
      <c r="P247" s="99"/>
      <c r="Q247" s="99"/>
      <c r="R247" s="99"/>
      <c r="S247" s="99"/>
      <c r="T247" s="99"/>
      <c r="U247" s="99"/>
      <c r="V247" s="99"/>
      <c r="W247" s="120"/>
      <c r="X247" s="99"/>
      <c r="Y247" s="99"/>
      <c r="Z247" s="99"/>
      <c r="AA247" s="99"/>
      <c r="AB247" s="279"/>
      <c r="AC247" s="280"/>
      <c r="AD247" s="99"/>
    </row>
    <row r="248" spans="9:30" ht="24" customHeight="1">
      <c r="I248" s="99"/>
      <c r="J248" s="99"/>
      <c r="M248" s="99"/>
      <c r="N248" s="99"/>
      <c r="O248" s="99"/>
      <c r="P248" s="99"/>
      <c r="Q248" s="99"/>
      <c r="R248" s="99"/>
      <c r="S248" s="99"/>
      <c r="T248" s="99"/>
      <c r="U248" s="99"/>
      <c r="V248" s="99"/>
      <c r="W248" s="120"/>
      <c r="X248" s="99"/>
      <c r="Y248" s="99"/>
      <c r="Z248" s="99"/>
      <c r="AA248" s="99"/>
      <c r="AB248" s="279"/>
      <c r="AC248" s="280"/>
      <c r="AD248" s="99"/>
    </row>
    <row r="249" spans="9:30" ht="24" customHeight="1">
      <c r="I249" s="99"/>
      <c r="J249" s="99"/>
      <c r="M249" s="99"/>
      <c r="N249" s="99"/>
      <c r="O249" s="99"/>
      <c r="P249" s="99"/>
      <c r="Q249" s="99"/>
      <c r="R249" s="99"/>
      <c r="S249" s="99"/>
      <c r="T249" s="99"/>
      <c r="U249" s="99"/>
      <c r="V249" s="99"/>
      <c r="W249" s="120"/>
      <c r="X249" s="99"/>
      <c r="Y249" s="99"/>
      <c r="Z249" s="99"/>
      <c r="AA249" s="99"/>
      <c r="AB249" s="279"/>
      <c r="AC249" s="280"/>
      <c r="AD249" s="99"/>
    </row>
    <row r="250" spans="9:30" ht="24" customHeight="1">
      <c r="I250" s="99"/>
      <c r="J250" s="99"/>
      <c r="M250" s="99"/>
      <c r="N250" s="99"/>
      <c r="O250" s="99"/>
      <c r="P250" s="99"/>
      <c r="Q250" s="99"/>
      <c r="R250" s="99"/>
      <c r="S250" s="99"/>
      <c r="T250" s="99"/>
      <c r="U250" s="99"/>
      <c r="V250" s="99"/>
      <c r="W250" s="120"/>
      <c r="X250" s="99"/>
      <c r="Y250" s="99"/>
      <c r="Z250" s="99"/>
      <c r="AA250" s="99"/>
      <c r="AB250" s="279"/>
      <c r="AC250" s="280"/>
      <c r="AD250" s="99"/>
    </row>
    <row r="251" spans="9:30" ht="24" customHeight="1">
      <c r="I251" s="99"/>
      <c r="J251" s="99"/>
      <c r="M251" s="99"/>
      <c r="N251" s="99"/>
      <c r="O251" s="99"/>
      <c r="P251" s="99"/>
      <c r="Q251" s="99"/>
      <c r="R251" s="99"/>
      <c r="S251" s="99"/>
      <c r="T251" s="99"/>
      <c r="U251" s="99"/>
      <c r="V251" s="99"/>
      <c r="W251" s="120"/>
      <c r="X251" s="99"/>
      <c r="Y251" s="99"/>
      <c r="Z251" s="99"/>
      <c r="AA251" s="99"/>
      <c r="AB251" s="279"/>
      <c r="AC251" s="280"/>
      <c r="AD251" s="99"/>
    </row>
    <row r="252" spans="9:30" ht="24" customHeight="1">
      <c r="I252" s="99"/>
      <c r="J252" s="99"/>
      <c r="M252" s="99"/>
      <c r="N252" s="99"/>
      <c r="O252" s="99"/>
      <c r="P252" s="99"/>
      <c r="Q252" s="99"/>
      <c r="R252" s="99"/>
      <c r="S252" s="99"/>
      <c r="T252" s="99"/>
      <c r="U252" s="99"/>
      <c r="V252" s="99"/>
      <c r="W252" s="120"/>
      <c r="X252" s="99"/>
      <c r="Y252" s="99"/>
      <c r="Z252" s="99"/>
      <c r="AA252" s="99"/>
      <c r="AB252" s="279"/>
      <c r="AC252" s="280"/>
      <c r="AD252" s="99"/>
    </row>
    <row r="253" spans="9:30" ht="24" customHeight="1">
      <c r="I253" s="99"/>
      <c r="J253" s="99"/>
      <c r="M253" s="99"/>
      <c r="N253" s="99"/>
      <c r="O253" s="99"/>
      <c r="P253" s="99"/>
      <c r="Q253" s="99"/>
      <c r="R253" s="99"/>
      <c r="S253" s="99"/>
      <c r="T253" s="99"/>
      <c r="U253" s="99"/>
      <c r="V253" s="99"/>
      <c r="W253" s="120"/>
      <c r="X253" s="99"/>
      <c r="Y253" s="99"/>
      <c r="Z253" s="99"/>
      <c r="AA253" s="99"/>
      <c r="AB253" s="279"/>
      <c r="AC253" s="280"/>
      <c r="AD253" s="99"/>
    </row>
    <row r="254" spans="9:30" ht="24" customHeight="1">
      <c r="I254" s="99"/>
      <c r="J254" s="99"/>
      <c r="M254" s="99"/>
      <c r="N254" s="99"/>
      <c r="O254" s="99"/>
      <c r="P254" s="99"/>
      <c r="Q254" s="99"/>
      <c r="R254" s="99"/>
      <c r="S254" s="99"/>
      <c r="T254" s="99"/>
      <c r="U254" s="99"/>
      <c r="V254" s="99"/>
      <c r="W254" s="120"/>
      <c r="X254" s="99"/>
      <c r="Y254" s="99"/>
      <c r="Z254" s="99"/>
      <c r="AA254" s="99"/>
      <c r="AB254" s="279"/>
      <c r="AC254" s="280"/>
      <c r="AD254" s="99"/>
    </row>
  </sheetData>
  <sheetProtection/>
  <mergeCells count="47">
    <mergeCell ref="Z84:AF84"/>
    <mergeCell ref="V81:AF81"/>
    <mergeCell ref="V80:AF80"/>
    <mergeCell ref="B81:E81"/>
    <mergeCell ref="L81:T81"/>
    <mergeCell ref="B79:E79"/>
    <mergeCell ref="V79:AF79"/>
    <mergeCell ref="Y8:Y9"/>
    <mergeCell ref="Z8:Z9"/>
    <mergeCell ref="AA8:AA9"/>
    <mergeCell ref="AB8:AB9"/>
    <mergeCell ref="AD8:AD9"/>
    <mergeCell ref="Q8:Q9"/>
    <mergeCell ref="R8:R9"/>
    <mergeCell ref="AE8:AE9"/>
    <mergeCell ref="S8:S9"/>
    <mergeCell ref="T8:T9"/>
    <mergeCell ref="U8:U9"/>
    <mergeCell ref="V8:V9"/>
    <mergeCell ref="W8:W9"/>
    <mergeCell ref="X8:X9"/>
    <mergeCell ref="K8:K9"/>
    <mergeCell ref="L8:L9"/>
    <mergeCell ref="M8:M9"/>
    <mergeCell ref="N8:N9"/>
    <mergeCell ref="O8:O9"/>
    <mergeCell ref="P8:P9"/>
    <mergeCell ref="X7:AB7"/>
    <mergeCell ref="AC7:AC9"/>
    <mergeCell ref="AD7:AE7"/>
    <mergeCell ref="AF7:AF9"/>
    <mergeCell ref="C8:C9"/>
    <mergeCell ref="D8:D9"/>
    <mergeCell ref="E8:E9"/>
    <mergeCell ref="F8:H8"/>
    <mergeCell ref="I8:I9"/>
    <mergeCell ref="J8:J9"/>
    <mergeCell ref="V78:AF78"/>
    <mergeCell ref="M79:R79"/>
    <mergeCell ref="A1:F1"/>
    <mergeCell ref="A2:F2"/>
    <mergeCell ref="A4:AF4"/>
    <mergeCell ref="A5:AF5"/>
    <mergeCell ref="A7:A9"/>
    <mergeCell ref="B7:B9"/>
    <mergeCell ref="F7:L7"/>
    <mergeCell ref="M7:W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Admin</cp:lastModifiedBy>
  <cp:lastPrinted>2018-08-13T10:12:58Z</cp:lastPrinted>
  <dcterms:created xsi:type="dcterms:W3CDTF">2011-08-26T02:59:35Z</dcterms:created>
  <dcterms:modified xsi:type="dcterms:W3CDTF">2018-09-02T23:18:18Z</dcterms:modified>
  <cp:category/>
  <cp:version/>
  <cp:contentType/>
  <cp:contentStatus/>
</cp:coreProperties>
</file>